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/>
  <mc:AlternateContent xmlns:mc="http://schemas.openxmlformats.org/markup-compatibility/2006">
    <mc:Choice Requires="x15">
      <x15ac:absPath xmlns:x15ac="http://schemas.microsoft.com/office/spreadsheetml/2010/11/ac" url="D:\COMPUTADORA ANTERIOR\INFORMACION PVICA 2025 Y OTROS\DESA PVICA\2026\POI 2026\EJECUCION PPORDIT 1001  PVICA\"/>
    </mc:Choice>
  </mc:AlternateContent>
  <xr:revisionPtr revIDLastSave="0" documentId="13_ncr:1_{9209B458-ED89-42C1-B78E-537ACC7BEF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GOSTO" sheetId="14" r:id="rId1"/>
    <sheet name="JULIO" sheetId="13" r:id="rId2"/>
    <sheet name="JUNIO" sheetId="12" r:id="rId3"/>
    <sheet name="MAYO" sheetId="11" r:id="rId4"/>
    <sheet name="ABRIL" sheetId="10" r:id="rId5"/>
    <sheet name="MARZO" sheetId="9" r:id="rId6"/>
    <sheet name="febrero" sheetId="8" r:id="rId7"/>
    <sheet name="enero" sheetId="6" r:id="rId8"/>
    <sheet name="F1" sheetId="1" r:id="rId9"/>
    <sheet name="F2" sheetId="2" r:id="rId10"/>
    <sheet name="F2-A" sheetId="3" r:id="rId11"/>
    <sheet name="Hoja1" sheetId="7" r:id="rId12"/>
    <sheet name="Estructuras_PP" sheetId="4" r:id="rId13"/>
    <sheet name="OBJETIVO-ACTIVIDAD" sheetId="5" r:id="rId14"/>
  </sheets>
  <externalReferences>
    <externalReference r:id="rId15"/>
    <externalReference r:id="rId16"/>
  </externalReferences>
  <definedNames>
    <definedName name="_xlnm._FilterDatabase" localSheetId="12" hidden="1">Estructuras_PP!$A$2:$M$85</definedName>
    <definedName name="_xlnm._FilterDatabase" localSheetId="10" hidden="1">'F2-A'!$A$520:$AB$588</definedName>
    <definedName name="_xlnm.Print_Area" localSheetId="0">AGOSTO!$A$1:$W$24</definedName>
    <definedName name="_xlnm.Print_Area" localSheetId="9">'F2'!$A$1:$P$89</definedName>
    <definedName name="_xlnm.Print_Area" localSheetId="10">'F2-A'!$A$1:$Z$587</definedName>
    <definedName name="_xlnm.Print_Area" localSheetId="1">JULIO!$A$1:$W$24</definedName>
    <definedName name="ESPECIFICAS">#REF!</definedName>
    <definedName name="Estructura">Estructuras_PP!$A$3:$K$1048576</definedName>
    <definedName name="item">#REF!</definedName>
    <definedName name="METAS2018">[1]CADENA2018!$A$1:$I$199</definedName>
    <definedName name="_xlnm.Print_Titles" localSheetId="9">'F2'!$1:$9</definedName>
  </definedNames>
  <calcPr calcId="191029"/>
  <pivotCaches>
    <pivotCache cacheId="12" r:id="rId1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28" roundtripDataChecksum="2AtOmC2HdVhOnHRK2+pozcYNz6hxee5Jdrmj6IBCo6M="/>
    </ext>
  </extLst>
</workbook>
</file>

<file path=xl/calcChain.xml><?xml version="1.0" encoding="utf-8"?>
<calcChain xmlns="http://schemas.openxmlformats.org/spreadsheetml/2006/main">
  <c r="N24" i="14" l="1"/>
  <c r="M24" i="14"/>
  <c r="S23" i="14"/>
  <c r="F24" i="14"/>
  <c r="J24" i="14"/>
  <c r="I24" i="14"/>
  <c r="K23" i="14"/>
  <c r="S22" i="14"/>
  <c r="L21" i="14"/>
  <c r="S20" i="14"/>
  <c r="S19" i="14"/>
  <c r="S18" i="14"/>
  <c r="S17" i="14"/>
  <c r="S16" i="14"/>
  <c r="S14" i="14"/>
  <c r="K13" i="14"/>
  <c r="S12" i="14"/>
  <c r="M24" i="13"/>
  <c r="J24" i="13"/>
  <c r="I24" i="13"/>
  <c r="S23" i="13"/>
  <c r="K23" i="13"/>
  <c r="S22" i="13"/>
  <c r="S21" i="13"/>
  <c r="U21" i="13" s="1"/>
  <c r="L21" i="13"/>
  <c r="S20" i="13"/>
  <c r="S19" i="13"/>
  <c r="S18" i="13"/>
  <c r="S17" i="13"/>
  <c r="S16" i="13"/>
  <c r="S14" i="13"/>
  <c r="S13" i="13"/>
  <c r="K13" i="13"/>
  <c r="K15" i="13" s="1"/>
  <c r="S15" i="13" s="1"/>
  <c r="S12" i="13"/>
  <c r="T22" i="12"/>
  <c r="T23" i="12"/>
  <c r="T21" i="12"/>
  <c r="S21" i="12"/>
  <c r="T13" i="12"/>
  <c r="T14" i="12"/>
  <c r="T15" i="12"/>
  <c r="T16" i="12"/>
  <c r="T17" i="12"/>
  <c r="T18" i="12"/>
  <c r="T19" i="12"/>
  <c r="T20" i="12"/>
  <c r="T12" i="12"/>
  <c r="L21" i="12"/>
  <c r="L24" i="12" s="1"/>
  <c r="J24" i="12"/>
  <c r="I24" i="12"/>
  <c r="S23" i="12"/>
  <c r="K23" i="12"/>
  <c r="S22" i="12"/>
  <c r="S20" i="12"/>
  <c r="S19" i="12"/>
  <c r="S18" i="12"/>
  <c r="S17" i="12"/>
  <c r="S16" i="12"/>
  <c r="S14" i="12"/>
  <c r="K13" i="12"/>
  <c r="S12" i="12"/>
  <c r="K24" i="11"/>
  <c r="U12" i="11"/>
  <c r="S21" i="11"/>
  <c r="K15" i="11"/>
  <c r="K23" i="11"/>
  <c r="K13" i="11"/>
  <c r="J24" i="11"/>
  <c r="I24" i="11"/>
  <c r="S23" i="11"/>
  <c r="S22" i="11"/>
  <c r="S20" i="11"/>
  <c r="S19" i="11"/>
  <c r="S18" i="11"/>
  <c r="S17" i="11"/>
  <c r="S16" i="11"/>
  <c r="S15" i="11"/>
  <c r="S14" i="11"/>
  <c r="S13" i="11"/>
  <c r="S12" i="11"/>
  <c r="J24" i="10"/>
  <c r="I24" i="10"/>
  <c r="S23" i="10"/>
  <c r="U23" i="10" s="1"/>
  <c r="S22" i="10"/>
  <c r="U22" i="10" s="1"/>
  <c r="T21" i="10"/>
  <c r="S21" i="10"/>
  <c r="U21" i="10" s="1"/>
  <c r="S20" i="10"/>
  <c r="U20" i="10" s="1"/>
  <c r="S19" i="10"/>
  <c r="U19" i="10" s="1"/>
  <c r="S18" i="10"/>
  <c r="T18" i="10" s="1"/>
  <c r="U17" i="10"/>
  <c r="T17" i="10"/>
  <c r="S17" i="10"/>
  <c r="S16" i="10"/>
  <c r="U16" i="10" s="1"/>
  <c r="S15" i="10"/>
  <c r="U15" i="10" s="1"/>
  <c r="S14" i="10"/>
  <c r="T14" i="10" s="1"/>
  <c r="S13" i="10"/>
  <c r="T13" i="10" s="1"/>
  <c r="S12" i="10"/>
  <c r="U12" i="10" s="1"/>
  <c r="I24" i="9"/>
  <c r="S23" i="9"/>
  <c r="U23" i="9" s="1"/>
  <c r="S22" i="9"/>
  <c r="T22" i="9" s="1"/>
  <c r="S21" i="9"/>
  <c r="U21" i="9" s="1"/>
  <c r="S20" i="9"/>
  <c r="T20" i="9" s="1"/>
  <c r="S19" i="9"/>
  <c r="U19" i="9" s="1"/>
  <c r="S18" i="9"/>
  <c r="T18" i="9" s="1"/>
  <c r="S17" i="9"/>
  <c r="U17" i="9" s="1"/>
  <c r="S16" i="9"/>
  <c r="T16" i="9" s="1"/>
  <c r="S15" i="9"/>
  <c r="U15" i="9" s="1"/>
  <c r="S14" i="9"/>
  <c r="T14" i="9" s="1"/>
  <c r="S13" i="9"/>
  <c r="U13" i="9" s="1"/>
  <c r="S12" i="9"/>
  <c r="T12" i="9" s="1"/>
  <c r="S23" i="8"/>
  <c r="T23" i="8" s="1"/>
  <c r="S22" i="8"/>
  <c r="U22" i="8" s="1"/>
  <c r="S21" i="8"/>
  <c r="U21" i="8" s="1"/>
  <c r="S20" i="8"/>
  <c r="U20" i="8" s="1"/>
  <c r="S19" i="8"/>
  <c r="T19" i="8" s="1"/>
  <c r="S18" i="8"/>
  <c r="U18" i="8" s="1"/>
  <c r="S17" i="8"/>
  <c r="U17" i="8" s="1"/>
  <c r="S16" i="8"/>
  <c r="U16" i="8" s="1"/>
  <c r="S15" i="8"/>
  <c r="T15" i="8" s="1"/>
  <c r="S14" i="8"/>
  <c r="U14" i="8" s="1"/>
  <c r="S13" i="8"/>
  <c r="U13" i="8" s="1"/>
  <c r="S12" i="8"/>
  <c r="U12" i="8" s="1"/>
  <c r="R102" i="1"/>
  <c r="Q102" i="1"/>
  <c r="P102" i="1"/>
  <c r="O102" i="1"/>
  <c r="N102" i="1"/>
  <c r="M102" i="1"/>
  <c r="L102" i="1"/>
  <c r="K102" i="1"/>
  <c r="J102" i="1"/>
  <c r="I102" i="1"/>
  <c r="H102" i="1"/>
  <c r="G102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R98" i="1"/>
  <c r="Q98" i="1"/>
  <c r="P98" i="1"/>
  <c r="O98" i="1"/>
  <c r="N98" i="1"/>
  <c r="M98" i="1"/>
  <c r="L98" i="1"/>
  <c r="K98" i="1"/>
  <c r="J98" i="1"/>
  <c r="I98" i="1"/>
  <c r="H98" i="1"/>
  <c r="G98" i="1"/>
  <c r="R96" i="1"/>
  <c r="Q96" i="1"/>
  <c r="P96" i="1"/>
  <c r="O96" i="1"/>
  <c r="N96" i="1"/>
  <c r="M96" i="1"/>
  <c r="L96" i="1"/>
  <c r="K96" i="1"/>
  <c r="J96" i="1"/>
  <c r="I96" i="1"/>
  <c r="H96" i="1"/>
  <c r="G96" i="1"/>
  <c r="R94" i="1"/>
  <c r="Q94" i="1"/>
  <c r="P94" i="1"/>
  <c r="O94" i="1"/>
  <c r="N94" i="1"/>
  <c r="M94" i="1"/>
  <c r="L94" i="1"/>
  <c r="K94" i="1"/>
  <c r="J94" i="1"/>
  <c r="I94" i="1"/>
  <c r="H94" i="1"/>
  <c r="G94" i="1"/>
  <c r="R92" i="1"/>
  <c r="Q92" i="1"/>
  <c r="P92" i="1"/>
  <c r="O92" i="1"/>
  <c r="N92" i="1"/>
  <c r="M92" i="1"/>
  <c r="L92" i="1"/>
  <c r="K92" i="1"/>
  <c r="J92" i="1"/>
  <c r="I92" i="1"/>
  <c r="H92" i="1"/>
  <c r="G92" i="1"/>
  <c r="S21" i="14" l="1"/>
  <c r="U23" i="14"/>
  <c r="T23" i="14"/>
  <c r="U22" i="14"/>
  <c r="T22" i="14"/>
  <c r="L24" i="14"/>
  <c r="U20" i="14"/>
  <c r="T20" i="14"/>
  <c r="T19" i="14"/>
  <c r="U19" i="14"/>
  <c r="U18" i="14"/>
  <c r="T18" i="14"/>
  <c r="U17" i="14"/>
  <c r="T17" i="14"/>
  <c r="U16" i="14"/>
  <c r="T16" i="14"/>
  <c r="U14" i="14"/>
  <c r="T14" i="14"/>
  <c r="K15" i="14"/>
  <c r="S13" i="14"/>
  <c r="T12" i="14"/>
  <c r="U12" i="14"/>
  <c r="U23" i="13"/>
  <c r="T23" i="13"/>
  <c r="T22" i="13"/>
  <c r="U22" i="13"/>
  <c r="T21" i="13"/>
  <c r="L24" i="13"/>
  <c r="T20" i="13"/>
  <c r="U20" i="13"/>
  <c r="U19" i="13"/>
  <c r="T19" i="13"/>
  <c r="T18" i="13"/>
  <c r="U18" i="13"/>
  <c r="U17" i="13"/>
  <c r="T17" i="13"/>
  <c r="U16" i="13"/>
  <c r="T16" i="13"/>
  <c r="U14" i="13"/>
  <c r="T14" i="13"/>
  <c r="T13" i="13"/>
  <c r="U13" i="13"/>
  <c r="T15" i="13"/>
  <c r="U15" i="13"/>
  <c r="U12" i="13"/>
  <c r="T12" i="13"/>
  <c r="K24" i="13"/>
  <c r="U23" i="12"/>
  <c r="U22" i="12"/>
  <c r="U21" i="12"/>
  <c r="U20" i="12"/>
  <c r="U19" i="12"/>
  <c r="U18" i="12"/>
  <c r="U17" i="12"/>
  <c r="U16" i="12"/>
  <c r="U14" i="12"/>
  <c r="K15" i="12"/>
  <c r="S13" i="12"/>
  <c r="U12" i="12"/>
  <c r="T19" i="11"/>
  <c r="U19" i="11"/>
  <c r="U23" i="11"/>
  <c r="T23" i="11"/>
  <c r="U22" i="11"/>
  <c r="T22" i="11"/>
  <c r="T21" i="11"/>
  <c r="U21" i="11"/>
  <c r="U20" i="11"/>
  <c r="T20" i="11"/>
  <c r="U18" i="11"/>
  <c r="T18" i="11"/>
  <c r="T17" i="11"/>
  <c r="U17" i="11"/>
  <c r="U16" i="11"/>
  <c r="T16" i="11"/>
  <c r="U15" i="11"/>
  <c r="T15" i="11"/>
  <c r="U14" i="11"/>
  <c r="T14" i="11"/>
  <c r="T13" i="11"/>
  <c r="U13" i="11"/>
  <c r="T12" i="11"/>
  <c r="T12" i="10"/>
  <c r="T20" i="10"/>
  <c r="T16" i="10"/>
  <c r="U13" i="10"/>
  <c r="T22" i="10"/>
  <c r="U14" i="10"/>
  <c r="U18" i="10"/>
  <c r="T15" i="10"/>
  <c r="T19" i="10"/>
  <c r="T23" i="10"/>
  <c r="U22" i="9"/>
  <c r="U20" i="9"/>
  <c r="U18" i="9"/>
  <c r="U14" i="9"/>
  <c r="U16" i="9"/>
  <c r="U12" i="9"/>
  <c r="J103" i="1"/>
  <c r="J104" i="1" s="1"/>
  <c r="R103" i="1"/>
  <c r="R104" i="1" s="1"/>
  <c r="Q103" i="1"/>
  <c r="Q104" i="1" s="1"/>
  <c r="T15" i="9"/>
  <c r="T19" i="9"/>
  <c r="T23" i="9"/>
  <c r="T13" i="9"/>
  <c r="T17" i="9"/>
  <c r="T21" i="9"/>
  <c r="F102" i="1"/>
  <c r="D102" i="1" s="1"/>
  <c r="G103" i="1"/>
  <c r="G104" i="1" s="1"/>
  <c r="H103" i="1"/>
  <c r="H104" i="1" s="1"/>
  <c r="F98" i="1"/>
  <c r="D98" i="1" s="1"/>
  <c r="F100" i="1"/>
  <c r="D100" i="1" s="1"/>
  <c r="L103" i="1"/>
  <c r="L104" i="1" s="1"/>
  <c r="N103" i="1"/>
  <c r="N104" i="1" s="1"/>
  <c r="O103" i="1"/>
  <c r="O104" i="1" s="1"/>
  <c r="F96" i="1"/>
  <c r="D96" i="1" s="1"/>
  <c r="F94" i="1"/>
  <c r="D94" i="1" s="1"/>
  <c r="K103" i="1"/>
  <c r="K104" i="1" s="1"/>
  <c r="M103" i="1"/>
  <c r="M104" i="1" s="1"/>
  <c r="P103" i="1"/>
  <c r="P104" i="1" s="1"/>
  <c r="U19" i="8"/>
  <c r="U23" i="8"/>
  <c r="U15" i="8"/>
  <c r="T12" i="8"/>
  <c r="T16" i="8"/>
  <c r="T20" i="8"/>
  <c r="T13" i="8"/>
  <c r="T17" i="8"/>
  <c r="T21" i="8"/>
  <c r="T14" i="8"/>
  <c r="T18" i="8"/>
  <c r="T22" i="8"/>
  <c r="I103" i="1"/>
  <c r="I104" i="1" s="1"/>
  <c r="F92" i="1"/>
  <c r="U21" i="14" l="1"/>
  <c r="T21" i="14"/>
  <c r="K24" i="14"/>
  <c r="S15" i="14"/>
  <c r="U13" i="14"/>
  <c r="T13" i="14"/>
  <c r="K24" i="12"/>
  <c r="S15" i="12"/>
  <c r="U13" i="12"/>
  <c r="F103" i="1"/>
  <c r="F104" i="1" s="1"/>
  <c r="D92" i="1"/>
  <c r="T15" i="14" l="1"/>
  <c r="U15" i="14"/>
  <c r="U15" i="12"/>
  <c r="E10" i="7"/>
  <c r="O584" i="3"/>
  <c r="S13" i="6" l="1"/>
  <c r="U13" i="6" s="1"/>
  <c r="S14" i="6"/>
  <c r="T14" i="6" s="1"/>
  <c r="S15" i="6"/>
  <c r="U15" i="6" s="1"/>
  <c r="S16" i="6"/>
  <c r="T16" i="6" s="1"/>
  <c r="S17" i="6"/>
  <c r="U17" i="6" s="1"/>
  <c r="S18" i="6"/>
  <c r="U18" i="6" s="1"/>
  <c r="S19" i="6"/>
  <c r="T19" i="6" s="1"/>
  <c r="S20" i="6"/>
  <c r="U20" i="6" s="1"/>
  <c r="S21" i="6"/>
  <c r="T21" i="6" s="1"/>
  <c r="S22" i="6"/>
  <c r="T22" i="6" s="1"/>
  <c r="S23" i="6"/>
  <c r="T23" i="6" s="1"/>
  <c r="S12" i="6"/>
  <c r="U12" i="6" s="1"/>
  <c r="R24" i="6"/>
  <c r="Q24" i="6"/>
  <c r="P24" i="6"/>
  <c r="O24" i="6"/>
  <c r="N24" i="6"/>
  <c r="M24" i="6"/>
  <c r="L24" i="6"/>
  <c r="K24" i="6"/>
  <c r="J24" i="6"/>
  <c r="I24" i="6"/>
  <c r="AA523" i="3"/>
  <c r="AB523" i="3" s="1"/>
  <c r="O527" i="3"/>
  <c r="P527" i="3"/>
  <c r="R527" i="3"/>
  <c r="T527" i="3"/>
  <c r="U527" i="3"/>
  <c r="V527" i="3"/>
  <c r="W527" i="3"/>
  <c r="X527" i="3"/>
  <c r="Y527" i="3"/>
  <c r="Z527" i="3"/>
  <c r="Q568" i="3"/>
  <c r="U23" i="6" l="1"/>
  <c r="U21" i="6"/>
  <c r="T15" i="6"/>
  <c r="T12" i="6"/>
  <c r="T20" i="6"/>
  <c r="U19" i="6"/>
  <c r="U14" i="6"/>
  <c r="U22" i="6"/>
  <c r="T13" i="6"/>
  <c r="T18" i="6"/>
  <c r="T17" i="6"/>
  <c r="U16" i="6"/>
  <c r="H24" i="6"/>
  <c r="Z585" i="3"/>
  <c r="Y585" i="3"/>
  <c r="X585" i="3"/>
  <c r="W585" i="3"/>
  <c r="V585" i="3"/>
  <c r="U585" i="3"/>
  <c r="T585" i="3"/>
  <c r="S585" i="3"/>
  <c r="R585" i="3"/>
  <c r="P585" i="3"/>
  <c r="O585" i="3"/>
  <c r="N582" i="3"/>
  <c r="N581" i="3"/>
  <c r="N579" i="3"/>
  <c r="Q579" i="3" s="1"/>
  <c r="AA578" i="3"/>
  <c r="AB578" i="3" s="1"/>
  <c r="AA577" i="3"/>
  <c r="AB577" i="3" s="1"/>
  <c r="Z572" i="3"/>
  <c r="Y572" i="3"/>
  <c r="X572" i="3"/>
  <c r="W572" i="3"/>
  <c r="V572" i="3"/>
  <c r="U572" i="3"/>
  <c r="T572" i="3"/>
  <c r="S572" i="3"/>
  <c r="R572" i="3"/>
  <c r="Q572" i="3"/>
  <c r="O572" i="3"/>
  <c r="AA571" i="3"/>
  <c r="AB571" i="3" s="1"/>
  <c r="AA570" i="3"/>
  <c r="N570" i="3"/>
  <c r="AA569" i="3"/>
  <c r="AB569" i="3" s="1"/>
  <c r="P572" i="3"/>
  <c r="AA567" i="3"/>
  <c r="AB567" i="3" s="1"/>
  <c r="Z566" i="3"/>
  <c r="Y566" i="3"/>
  <c r="X566" i="3"/>
  <c r="W566" i="3"/>
  <c r="V566" i="3"/>
  <c r="U566" i="3"/>
  <c r="T566" i="3"/>
  <c r="S566" i="3"/>
  <c r="R566" i="3"/>
  <c r="P566" i="3"/>
  <c r="O566" i="3"/>
  <c r="N565" i="3"/>
  <c r="Q565" i="3" s="1"/>
  <c r="AA565" i="3" s="1"/>
  <c r="AB565" i="3" s="1"/>
  <c r="N564" i="3"/>
  <c r="Q564" i="3" s="1"/>
  <c r="AA564" i="3" s="1"/>
  <c r="AB564" i="3" s="1"/>
  <c r="N526" i="3"/>
  <c r="Q526" i="3" s="1"/>
  <c r="AA526" i="3" s="1"/>
  <c r="AB526" i="3" s="1"/>
  <c r="N525" i="3"/>
  <c r="Q525" i="3" s="1"/>
  <c r="AA525" i="3" s="1"/>
  <c r="AB525" i="3" s="1"/>
  <c r="N563" i="3"/>
  <c r="Q563" i="3" s="1"/>
  <c r="AA563" i="3" s="1"/>
  <c r="AB563" i="3" s="1"/>
  <c r="N562" i="3"/>
  <c r="Q562" i="3" s="1"/>
  <c r="AA562" i="3" s="1"/>
  <c r="AB562" i="3" s="1"/>
  <c r="N561" i="3"/>
  <c r="Q561" i="3" s="1"/>
  <c r="AA561" i="3" s="1"/>
  <c r="AB561" i="3" s="1"/>
  <c r="N560" i="3"/>
  <c r="Q560" i="3" s="1"/>
  <c r="AA560" i="3" s="1"/>
  <c r="AB560" i="3" s="1"/>
  <c r="N559" i="3"/>
  <c r="Q559" i="3" s="1"/>
  <c r="AA559" i="3" s="1"/>
  <c r="AB559" i="3" s="1"/>
  <c r="N558" i="3"/>
  <c r="Q558" i="3" s="1"/>
  <c r="AA558" i="3" s="1"/>
  <c r="AB558" i="3" s="1"/>
  <c r="M557" i="3"/>
  <c r="N557" i="3" s="1"/>
  <c r="Q557" i="3" s="1"/>
  <c r="AA557" i="3" s="1"/>
  <c r="AB557" i="3" s="1"/>
  <c r="N556" i="3"/>
  <c r="Q556" i="3" s="1"/>
  <c r="AA556" i="3" s="1"/>
  <c r="AB556" i="3" s="1"/>
  <c r="N555" i="3"/>
  <c r="Q555" i="3" s="1"/>
  <c r="AA555" i="3" s="1"/>
  <c r="AB555" i="3" s="1"/>
  <c r="N554" i="3"/>
  <c r="N553" i="3"/>
  <c r="Q553" i="3" s="1"/>
  <c r="AA552" i="3"/>
  <c r="AB552" i="3" s="1"/>
  <c r="Z551" i="3"/>
  <c r="Y551" i="3"/>
  <c r="X551" i="3"/>
  <c r="W551" i="3"/>
  <c r="V551" i="3"/>
  <c r="U551" i="3"/>
  <c r="T551" i="3"/>
  <c r="S551" i="3"/>
  <c r="R551" i="3"/>
  <c r="P551" i="3"/>
  <c r="O551" i="3"/>
  <c r="N550" i="3"/>
  <c r="Q550" i="3" s="1"/>
  <c r="AA550" i="3" s="1"/>
  <c r="AB550" i="3" s="1"/>
  <c r="Q549" i="3"/>
  <c r="AA549" i="3" s="1"/>
  <c r="AB549" i="3" s="1"/>
  <c r="N548" i="3"/>
  <c r="AA547" i="3"/>
  <c r="AB547" i="3" s="1"/>
  <c r="Z546" i="3"/>
  <c r="Y546" i="3"/>
  <c r="X546" i="3"/>
  <c r="W546" i="3"/>
  <c r="V546" i="3"/>
  <c r="U546" i="3"/>
  <c r="T546" i="3"/>
  <c r="S546" i="3"/>
  <c r="R546" i="3"/>
  <c r="P546" i="3"/>
  <c r="O546" i="3"/>
  <c r="N545" i="3"/>
  <c r="Q545" i="3" s="1"/>
  <c r="N544" i="3"/>
  <c r="Q544" i="3" s="1"/>
  <c r="AA543" i="3"/>
  <c r="N543" i="3"/>
  <c r="AA542" i="3"/>
  <c r="N542" i="3"/>
  <c r="AA541" i="3"/>
  <c r="N541" i="3"/>
  <c r="AA540" i="3"/>
  <c r="N540" i="3"/>
  <c r="AA539" i="3"/>
  <c r="N539" i="3"/>
  <c r="AA538" i="3"/>
  <c r="N538" i="3"/>
  <c r="AA537" i="3"/>
  <c r="N537" i="3"/>
  <c r="AA536" i="3"/>
  <c r="N536" i="3"/>
  <c r="AA535" i="3"/>
  <c r="N535" i="3"/>
  <c r="AA534" i="3"/>
  <c r="N534" i="3"/>
  <c r="AA533" i="3"/>
  <c r="N533" i="3"/>
  <c r="AA532" i="3"/>
  <c r="N532" i="3"/>
  <c r="AA531" i="3"/>
  <c r="AB531" i="3" s="1"/>
  <c r="N530" i="3"/>
  <c r="AA529" i="3"/>
  <c r="N529" i="3"/>
  <c r="AA528" i="3"/>
  <c r="AB528" i="3" s="1"/>
  <c r="Q524" i="3"/>
  <c r="N522" i="3"/>
  <c r="AA521" i="3"/>
  <c r="AB521" i="3" s="1"/>
  <c r="J514" i="3"/>
  <c r="J512" i="3"/>
  <c r="J511" i="3"/>
  <c r="J510" i="3"/>
  <c r="G506" i="3"/>
  <c r="F506" i="3"/>
  <c r="E506" i="3"/>
  <c r="D506" i="3"/>
  <c r="A506" i="3"/>
  <c r="G505" i="3"/>
  <c r="F505" i="3"/>
  <c r="E505" i="3"/>
  <c r="D505" i="3"/>
  <c r="A505" i="3"/>
  <c r="C505" i="3" s="1"/>
  <c r="Z504" i="3"/>
  <c r="Z505" i="3" s="1"/>
  <c r="Z506" i="3" s="1"/>
  <c r="R70" i="1" s="1"/>
  <c r="R68" i="1" s="1"/>
  <c r="R71" i="1" s="1"/>
  <c r="Y504" i="3"/>
  <c r="Y505" i="3" s="1"/>
  <c r="Y506" i="3" s="1"/>
  <c r="X504" i="3"/>
  <c r="X505" i="3" s="1"/>
  <c r="X506" i="3" s="1"/>
  <c r="P70" i="1" s="1"/>
  <c r="P68" i="1" s="1"/>
  <c r="P71" i="1" s="1"/>
  <c r="W504" i="3"/>
  <c r="W505" i="3" s="1"/>
  <c r="W506" i="3" s="1"/>
  <c r="V504" i="3"/>
  <c r="V505" i="3" s="1"/>
  <c r="V506" i="3" s="1"/>
  <c r="N70" i="1" s="1"/>
  <c r="N68" i="1" s="1"/>
  <c r="N71" i="1" s="1"/>
  <c r="U504" i="3"/>
  <c r="U505" i="3" s="1"/>
  <c r="U506" i="3" s="1"/>
  <c r="T504" i="3"/>
  <c r="T505" i="3" s="1"/>
  <c r="T506" i="3" s="1"/>
  <c r="S504" i="3"/>
  <c r="S505" i="3" s="1"/>
  <c r="S506" i="3" s="1"/>
  <c r="K70" i="1" s="1"/>
  <c r="K68" i="1" s="1"/>
  <c r="K71" i="1" s="1"/>
  <c r="R504" i="3"/>
  <c r="R505" i="3" s="1"/>
  <c r="R506" i="3" s="1"/>
  <c r="J70" i="1" s="1"/>
  <c r="J68" i="1" s="1"/>
  <c r="J71" i="1" s="1"/>
  <c r="P504" i="3"/>
  <c r="P505" i="3" s="1"/>
  <c r="P506" i="3" s="1"/>
  <c r="O504" i="3"/>
  <c r="O505" i="3" s="1"/>
  <c r="O506" i="3" s="1"/>
  <c r="G70" i="1" s="1"/>
  <c r="G68" i="1" s="1"/>
  <c r="G71" i="1" s="1"/>
  <c r="G504" i="3"/>
  <c r="F504" i="3"/>
  <c r="E504" i="3"/>
  <c r="D504" i="3"/>
  <c r="A504" i="3"/>
  <c r="C504" i="3" s="1"/>
  <c r="N503" i="3"/>
  <c r="N504" i="3" s="1"/>
  <c r="N505" i="3" s="1"/>
  <c r="N506" i="3" s="1"/>
  <c r="G503" i="3"/>
  <c r="F503" i="3"/>
  <c r="E503" i="3"/>
  <c r="D503" i="3"/>
  <c r="A503" i="3"/>
  <c r="C503" i="3" s="1"/>
  <c r="G502" i="3"/>
  <c r="F502" i="3"/>
  <c r="E502" i="3"/>
  <c r="D502" i="3"/>
  <c r="A502" i="3"/>
  <c r="C502" i="3" s="1"/>
  <c r="G501" i="3"/>
  <c r="F501" i="3"/>
  <c r="E501" i="3"/>
  <c r="D501" i="3"/>
  <c r="A501" i="3"/>
  <c r="B501" i="3" s="1"/>
  <c r="G500" i="3"/>
  <c r="F500" i="3"/>
  <c r="E500" i="3"/>
  <c r="D500" i="3"/>
  <c r="A500" i="3"/>
  <c r="C500" i="3" s="1"/>
  <c r="G499" i="3"/>
  <c r="F499" i="3"/>
  <c r="E499" i="3"/>
  <c r="D499" i="3"/>
  <c r="A499" i="3"/>
  <c r="B499" i="3" s="1"/>
  <c r="J498" i="3"/>
  <c r="G498" i="3"/>
  <c r="F498" i="3"/>
  <c r="E498" i="3"/>
  <c r="D498" i="3"/>
  <c r="A498" i="3"/>
  <c r="C498" i="3" s="1"/>
  <c r="G497" i="3"/>
  <c r="F497" i="3"/>
  <c r="E497" i="3"/>
  <c r="D497" i="3"/>
  <c r="A497" i="3"/>
  <c r="C497" i="3" s="1"/>
  <c r="J496" i="3"/>
  <c r="G496" i="3"/>
  <c r="F496" i="3"/>
  <c r="E496" i="3"/>
  <c r="D496" i="3"/>
  <c r="A496" i="3"/>
  <c r="C496" i="3" s="1"/>
  <c r="J495" i="3"/>
  <c r="G495" i="3"/>
  <c r="F495" i="3"/>
  <c r="E495" i="3"/>
  <c r="D495" i="3"/>
  <c r="A495" i="3"/>
  <c r="J494" i="3"/>
  <c r="G494" i="3"/>
  <c r="F494" i="3"/>
  <c r="E494" i="3"/>
  <c r="D494" i="3"/>
  <c r="A494" i="3"/>
  <c r="C494" i="3" s="1"/>
  <c r="G493" i="3"/>
  <c r="F493" i="3"/>
  <c r="E493" i="3"/>
  <c r="D493" i="3"/>
  <c r="A493" i="3"/>
  <c r="C493" i="3" s="1"/>
  <c r="G492" i="3"/>
  <c r="F492" i="3"/>
  <c r="E492" i="3"/>
  <c r="D492" i="3"/>
  <c r="A492" i="3"/>
  <c r="C492" i="3" s="1"/>
  <c r="G491" i="3"/>
  <c r="F491" i="3"/>
  <c r="E491" i="3"/>
  <c r="D491" i="3"/>
  <c r="A491" i="3"/>
  <c r="C491" i="3" s="1"/>
  <c r="Z489" i="3"/>
  <c r="Y489" i="3"/>
  <c r="X489" i="3"/>
  <c r="W489" i="3"/>
  <c r="V489" i="3"/>
  <c r="U489" i="3"/>
  <c r="T489" i="3"/>
  <c r="S489" i="3"/>
  <c r="R489" i="3"/>
  <c r="O489" i="3"/>
  <c r="G489" i="3"/>
  <c r="F489" i="3"/>
  <c r="E489" i="3"/>
  <c r="D489" i="3"/>
  <c r="A489" i="3"/>
  <c r="C489" i="3" s="1"/>
  <c r="Q488" i="3"/>
  <c r="G488" i="3"/>
  <c r="F488" i="3"/>
  <c r="E488" i="3"/>
  <c r="D488" i="3"/>
  <c r="A488" i="3"/>
  <c r="C488" i="3" s="1"/>
  <c r="N487" i="3"/>
  <c r="P487" i="3" s="1"/>
  <c r="G487" i="3"/>
  <c r="F487" i="3"/>
  <c r="E487" i="3"/>
  <c r="D487" i="3"/>
  <c r="C487" i="3"/>
  <c r="B487" i="3"/>
  <c r="A487" i="3"/>
  <c r="N486" i="3"/>
  <c r="P486" i="3" s="1"/>
  <c r="G486" i="3"/>
  <c r="F486" i="3"/>
  <c r="E486" i="3"/>
  <c r="D486" i="3"/>
  <c r="A486" i="3"/>
  <c r="C486" i="3" s="1"/>
  <c r="N485" i="3"/>
  <c r="P485" i="3" s="1"/>
  <c r="G485" i="3"/>
  <c r="F485" i="3"/>
  <c r="E485" i="3"/>
  <c r="D485" i="3"/>
  <c r="A485" i="3"/>
  <c r="C485" i="3" s="1"/>
  <c r="N484" i="3"/>
  <c r="P484" i="3" s="1"/>
  <c r="G484" i="3"/>
  <c r="F484" i="3"/>
  <c r="E484" i="3"/>
  <c r="D484" i="3"/>
  <c r="A484" i="3"/>
  <c r="N483" i="3"/>
  <c r="P483" i="3" s="1"/>
  <c r="G483" i="3"/>
  <c r="F483" i="3"/>
  <c r="E483" i="3"/>
  <c r="D483" i="3"/>
  <c r="A483" i="3"/>
  <c r="C483" i="3" s="1"/>
  <c r="N482" i="3"/>
  <c r="P482" i="3" s="1"/>
  <c r="G482" i="3"/>
  <c r="F482" i="3"/>
  <c r="E482" i="3"/>
  <c r="D482" i="3"/>
  <c r="A482" i="3"/>
  <c r="C482" i="3" s="1"/>
  <c r="N481" i="3"/>
  <c r="P481" i="3" s="1"/>
  <c r="G481" i="3"/>
  <c r="F481" i="3"/>
  <c r="E481" i="3"/>
  <c r="D481" i="3"/>
  <c r="A481" i="3"/>
  <c r="C481" i="3" s="1"/>
  <c r="N480" i="3"/>
  <c r="P480" i="3" s="1"/>
  <c r="G480" i="3"/>
  <c r="F480" i="3"/>
  <c r="E480" i="3"/>
  <c r="D480" i="3"/>
  <c r="A480" i="3"/>
  <c r="N479" i="3"/>
  <c r="P479" i="3" s="1"/>
  <c r="G479" i="3"/>
  <c r="F479" i="3"/>
  <c r="E479" i="3"/>
  <c r="D479" i="3"/>
  <c r="A479" i="3"/>
  <c r="C479" i="3" s="1"/>
  <c r="N478" i="3"/>
  <c r="P478" i="3" s="1"/>
  <c r="G478" i="3"/>
  <c r="F478" i="3"/>
  <c r="E478" i="3"/>
  <c r="D478" i="3"/>
  <c r="A478" i="3"/>
  <c r="C478" i="3" s="1"/>
  <c r="N477" i="3"/>
  <c r="G477" i="3"/>
  <c r="F477" i="3"/>
  <c r="E477" i="3"/>
  <c r="D477" i="3"/>
  <c r="A477" i="3"/>
  <c r="B477" i="3" s="1"/>
  <c r="Q476" i="3"/>
  <c r="G476" i="3"/>
  <c r="F476" i="3"/>
  <c r="E476" i="3"/>
  <c r="D476" i="3"/>
  <c r="A476" i="3"/>
  <c r="B476" i="3" s="1"/>
  <c r="N475" i="3"/>
  <c r="G475" i="3"/>
  <c r="F475" i="3"/>
  <c r="E475" i="3"/>
  <c r="D475" i="3"/>
  <c r="A475" i="3"/>
  <c r="Q474" i="3"/>
  <c r="G474" i="3"/>
  <c r="F474" i="3"/>
  <c r="E474" i="3"/>
  <c r="D474" i="3"/>
  <c r="A474" i="3"/>
  <c r="C474" i="3" s="1"/>
  <c r="G473" i="3"/>
  <c r="F473" i="3"/>
  <c r="E473" i="3"/>
  <c r="D473" i="3"/>
  <c r="A473" i="3"/>
  <c r="B473" i="3" s="1"/>
  <c r="Z472" i="3"/>
  <c r="Y472" i="3"/>
  <c r="X472" i="3"/>
  <c r="W472" i="3"/>
  <c r="V472" i="3"/>
  <c r="U472" i="3"/>
  <c r="T472" i="3"/>
  <c r="S472" i="3"/>
  <c r="R472" i="3"/>
  <c r="O472" i="3"/>
  <c r="G472" i="3"/>
  <c r="F472" i="3"/>
  <c r="E472" i="3"/>
  <c r="D472" i="3"/>
  <c r="A472" i="3"/>
  <c r="C472" i="3" s="1"/>
  <c r="N471" i="3"/>
  <c r="Q471" i="3" s="1"/>
  <c r="G471" i="3"/>
  <c r="F471" i="3"/>
  <c r="E471" i="3"/>
  <c r="D471" i="3"/>
  <c r="A471" i="3"/>
  <c r="C471" i="3" s="1"/>
  <c r="N470" i="3"/>
  <c r="Q470" i="3" s="1"/>
  <c r="G470" i="3"/>
  <c r="F470" i="3"/>
  <c r="E470" i="3"/>
  <c r="D470" i="3"/>
  <c r="A470" i="3"/>
  <c r="N469" i="3"/>
  <c r="Q469" i="3" s="1"/>
  <c r="G469" i="3"/>
  <c r="F469" i="3"/>
  <c r="E469" i="3"/>
  <c r="D469" i="3"/>
  <c r="A469" i="3"/>
  <c r="B469" i="3" s="1"/>
  <c r="G468" i="3"/>
  <c r="F468" i="3"/>
  <c r="E468" i="3"/>
  <c r="D468" i="3"/>
  <c r="A468" i="3"/>
  <c r="C468" i="3" s="1"/>
  <c r="N467" i="3"/>
  <c r="Q467" i="3" s="1"/>
  <c r="G467" i="3"/>
  <c r="F467" i="3"/>
  <c r="E467" i="3"/>
  <c r="D467" i="3"/>
  <c r="A467" i="3"/>
  <c r="B467" i="3" s="1"/>
  <c r="N466" i="3"/>
  <c r="Q466" i="3" s="1"/>
  <c r="G466" i="3"/>
  <c r="F466" i="3"/>
  <c r="E466" i="3"/>
  <c r="D466" i="3"/>
  <c r="A466" i="3"/>
  <c r="B466" i="3" s="1"/>
  <c r="N465" i="3"/>
  <c r="Q465" i="3" s="1"/>
  <c r="G465" i="3"/>
  <c r="F465" i="3"/>
  <c r="E465" i="3"/>
  <c r="D465" i="3"/>
  <c r="A465" i="3"/>
  <c r="Q464" i="3"/>
  <c r="G464" i="3"/>
  <c r="F464" i="3"/>
  <c r="E464" i="3"/>
  <c r="D464" i="3"/>
  <c r="A464" i="3"/>
  <c r="C464" i="3" s="1"/>
  <c r="N463" i="3"/>
  <c r="G463" i="3"/>
  <c r="F463" i="3"/>
  <c r="E463" i="3"/>
  <c r="D463" i="3"/>
  <c r="A463" i="3"/>
  <c r="P462" i="3"/>
  <c r="P472" i="3" s="1"/>
  <c r="G462" i="3"/>
  <c r="F462" i="3"/>
  <c r="E462" i="3"/>
  <c r="D462" i="3"/>
  <c r="A462" i="3"/>
  <c r="C462" i="3" s="1"/>
  <c r="G461" i="3"/>
  <c r="F461" i="3"/>
  <c r="E461" i="3"/>
  <c r="D461" i="3"/>
  <c r="A461" i="3"/>
  <c r="J456" i="3"/>
  <c r="J454" i="3"/>
  <c r="J453" i="3"/>
  <c r="J452" i="3"/>
  <c r="G448" i="3"/>
  <c r="F448" i="3"/>
  <c r="E448" i="3"/>
  <c r="D448" i="3"/>
  <c r="A448" i="3"/>
  <c r="C448" i="3" s="1"/>
  <c r="G447" i="3"/>
  <c r="F447" i="3"/>
  <c r="E447" i="3"/>
  <c r="D447" i="3"/>
  <c r="A447" i="3"/>
  <c r="Z446" i="3"/>
  <c r="Z447" i="3" s="1"/>
  <c r="R42" i="1" s="1"/>
  <c r="Y446" i="3"/>
  <c r="Y447" i="3" s="1"/>
  <c r="X446" i="3"/>
  <c r="X447" i="3" s="1"/>
  <c r="P42" i="1" s="1"/>
  <c r="W446" i="3"/>
  <c r="W447" i="3" s="1"/>
  <c r="O42" i="1" s="1"/>
  <c r="V446" i="3"/>
  <c r="V447" i="3" s="1"/>
  <c r="N42" i="1" s="1"/>
  <c r="U446" i="3"/>
  <c r="U447" i="3" s="1"/>
  <c r="T446" i="3"/>
  <c r="T447" i="3" s="1"/>
  <c r="L42" i="1" s="1"/>
  <c r="S446" i="3"/>
  <c r="S447" i="3" s="1"/>
  <c r="K42" i="1" s="1"/>
  <c r="R446" i="3"/>
  <c r="R447" i="3" s="1"/>
  <c r="Q446" i="3"/>
  <c r="Q447" i="3" s="1"/>
  <c r="I42" i="1" s="1"/>
  <c r="O446" i="3"/>
  <c r="O447" i="3" s="1"/>
  <c r="G446" i="3"/>
  <c r="F446" i="3"/>
  <c r="E446" i="3"/>
  <c r="D446" i="3"/>
  <c r="A446" i="3"/>
  <c r="P445" i="3"/>
  <c r="G445" i="3"/>
  <c r="F445" i="3"/>
  <c r="E445" i="3"/>
  <c r="D445" i="3"/>
  <c r="A445" i="3"/>
  <c r="C445" i="3" s="1"/>
  <c r="N444" i="3"/>
  <c r="P444" i="3" s="1"/>
  <c r="G444" i="3"/>
  <c r="F444" i="3"/>
  <c r="E444" i="3"/>
  <c r="D444" i="3"/>
  <c r="A444" i="3"/>
  <c r="C444" i="3" s="1"/>
  <c r="P443" i="3"/>
  <c r="G443" i="3"/>
  <c r="F443" i="3"/>
  <c r="E443" i="3"/>
  <c r="D443" i="3"/>
  <c r="A443" i="3"/>
  <c r="C443" i="3" s="1"/>
  <c r="N442" i="3"/>
  <c r="P442" i="3" s="1"/>
  <c r="G442" i="3"/>
  <c r="F442" i="3"/>
  <c r="E442" i="3"/>
  <c r="D442" i="3"/>
  <c r="A442" i="3"/>
  <c r="N441" i="3"/>
  <c r="P441" i="3" s="1"/>
  <c r="G441" i="3"/>
  <c r="F441" i="3"/>
  <c r="E441" i="3"/>
  <c r="D441" i="3"/>
  <c r="A441" i="3"/>
  <c r="C441" i="3" s="1"/>
  <c r="P440" i="3"/>
  <c r="G440" i="3"/>
  <c r="F440" i="3"/>
  <c r="E440" i="3"/>
  <c r="D440" i="3"/>
  <c r="A440" i="3"/>
  <c r="C440" i="3" s="1"/>
  <c r="G439" i="3"/>
  <c r="F439" i="3"/>
  <c r="E439" i="3"/>
  <c r="D439" i="3"/>
  <c r="A439" i="3"/>
  <c r="G438" i="3"/>
  <c r="F438" i="3"/>
  <c r="E438" i="3"/>
  <c r="D438" i="3"/>
  <c r="A438" i="3"/>
  <c r="C438" i="3" s="1"/>
  <c r="G437" i="3"/>
  <c r="F437" i="3"/>
  <c r="E437" i="3"/>
  <c r="D437" i="3"/>
  <c r="A437" i="3"/>
  <c r="C437" i="3" s="1"/>
  <c r="G436" i="3"/>
  <c r="F436" i="3"/>
  <c r="E436" i="3"/>
  <c r="D436" i="3"/>
  <c r="A436" i="3"/>
  <c r="C436" i="3" s="1"/>
  <c r="G435" i="3"/>
  <c r="F435" i="3"/>
  <c r="E435" i="3"/>
  <c r="D435" i="3"/>
  <c r="A435" i="3"/>
  <c r="Z434" i="3"/>
  <c r="Z435" i="3" s="1"/>
  <c r="Y434" i="3"/>
  <c r="Y435" i="3" s="1"/>
  <c r="Q40" i="1" s="1"/>
  <c r="X434" i="3"/>
  <c r="X435" i="3" s="1"/>
  <c r="P40" i="1" s="1"/>
  <c r="W434" i="3"/>
  <c r="W435" i="3" s="1"/>
  <c r="O40" i="1" s="1"/>
  <c r="V434" i="3"/>
  <c r="V435" i="3" s="1"/>
  <c r="N40" i="1" s="1"/>
  <c r="U434" i="3"/>
  <c r="U435" i="3" s="1"/>
  <c r="T434" i="3"/>
  <c r="T435" i="3" s="1"/>
  <c r="L40" i="1" s="1"/>
  <c r="S434" i="3"/>
  <c r="S435" i="3" s="1"/>
  <c r="R434" i="3"/>
  <c r="R435" i="3" s="1"/>
  <c r="J40" i="1" s="1"/>
  <c r="Q434" i="3"/>
  <c r="Q435" i="3" s="1"/>
  <c r="I40" i="1" s="1"/>
  <c r="O434" i="3"/>
  <c r="O435" i="3" s="1"/>
  <c r="G40" i="1" s="1"/>
  <c r="G434" i="3"/>
  <c r="F434" i="3"/>
  <c r="E434" i="3"/>
  <c r="D434" i="3"/>
  <c r="A434" i="3"/>
  <c r="C434" i="3" s="1"/>
  <c r="P433" i="3"/>
  <c r="P434" i="3" s="1"/>
  <c r="P435" i="3" s="1"/>
  <c r="H40" i="1" s="1"/>
  <c r="G433" i="3"/>
  <c r="F433" i="3"/>
  <c r="E433" i="3"/>
  <c r="D433" i="3"/>
  <c r="A433" i="3"/>
  <c r="C433" i="3" s="1"/>
  <c r="N432" i="3"/>
  <c r="G432" i="3"/>
  <c r="F432" i="3"/>
  <c r="E432" i="3"/>
  <c r="D432" i="3"/>
  <c r="A432" i="3"/>
  <c r="N431" i="3"/>
  <c r="G431" i="3"/>
  <c r="F431" i="3"/>
  <c r="E431" i="3"/>
  <c r="D431" i="3"/>
  <c r="A431" i="3"/>
  <c r="N430" i="3"/>
  <c r="G430" i="3"/>
  <c r="F430" i="3"/>
  <c r="E430" i="3"/>
  <c r="D430" i="3"/>
  <c r="A430" i="3"/>
  <c r="C430" i="3" s="1"/>
  <c r="N429" i="3"/>
  <c r="G429" i="3"/>
  <c r="F429" i="3"/>
  <c r="E429" i="3"/>
  <c r="D429" i="3"/>
  <c r="A429" i="3"/>
  <c r="N428" i="3"/>
  <c r="G428" i="3"/>
  <c r="F428" i="3"/>
  <c r="E428" i="3"/>
  <c r="D428" i="3"/>
  <c r="A428" i="3"/>
  <c r="C428" i="3" s="1"/>
  <c r="N427" i="3"/>
  <c r="G427" i="3"/>
  <c r="F427" i="3"/>
  <c r="E427" i="3"/>
  <c r="D427" i="3"/>
  <c r="A427" i="3"/>
  <c r="C427" i="3" s="1"/>
  <c r="N426" i="3"/>
  <c r="G426" i="3"/>
  <c r="F426" i="3"/>
  <c r="E426" i="3"/>
  <c r="D426" i="3"/>
  <c r="A426" i="3"/>
  <c r="G425" i="3"/>
  <c r="F425" i="3"/>
  <c r="E425" i="3"/>
  <c r="D425" i="3"/>
  <c r="A425" i="3"/>
  <c r="G424" i="3"/>
  <c r="F424" i="3"/>
  <c r="E424" i="3"/>
  <c r="D424" i="3"/>
  <c r="A424" i="3"/>
  <c r="C424" i="3" s="1"/>
  <c r="G423" i="3"/>
  <c r="F423" i="3"/>
  <c r="E423" i="3"/>
  <c r="D423" i="3"/>
  <c r="A423" i="3"/>
  <c r="C423" i="3" s="1"/>
  <c r="G422" i="3"/>
  <c r="F422" i="3"/>
  <c r="E422" i="3"/>
  <c r="D422" i="3"/>
  <c r="A422" i="3"/>
  <c r="C422" i="3" s="1"/>
  <c r="G421" i="3"/>
  <c r="F421" i="3"/>
  <c r="E421" i="3"/>
  <c r="D421" i="3"/>
  <c r="A421" i="3"/>
  <c r="Z420" i="3"/>
  <c r="Y420" i="3"/>
  <c r="X420" i="3"/>
  <c r="W420" i="3"/>
  <c r="V420" i="3"/>
  <c r="U420" i="3"/>
  <c r="T420" i="3"/>
  <c r="S420" i="3"/>
  <c r="Q420" i="3"/>
  <c r="P420" i="3"/>
  <c r="O420" i="3"/>
  <c r="G420" i="3"/>
  <c r="F420" i="3"/>
  <c r="E420" i="3"/>
  <c r="D420" i="3"/>
  <c r="A420" i="3"/>
  <c r="C420" i="3" s="1"/>
  <c r="R419" i="3"/>
  <c r="G419" i="3"/>
  <c r="F419" i="3"/>
  <c r="E419" i="3"/>
  <c r="D419" i="3"/>
  <c r="A419" i="3"/>
  <c r="C419" i="3" s="1"/>
  <c r="N418" i="3"/>
  <c r="R418" i="3" s="1"/>
  <c r="G418" i="3"/>
  <c r="F418" i="3"/>
  <c r="E418" i="3"/>
  <c r="D418" i="3"/>
  <c r="A418" i="3"/>
  <c r="C418" i="3" s="1"/>
  <c r="G417" i="3"/>
  <c r="F417" i="3"/>
  <c r="E417" i="3"/>
  <c r="D417" i="3"/>
  <c r="A417" i="3"/>
  <c r="C417" i="3" s="1"/>
  <c r="G416" i="3"/>
  <c r="F416" i="3"/>
  <c r="E416" i="3"/>
  <c r="D416" i="3"/>
  <c r="A416" i="3"/>
  <c r="G415" i="3"/>
  <c r="F415" i="3"/>
  <c r="E415" i="3"/>
  <c r="D415" i="3"/>
  <c r="A415" i="3"/>
  <c r="B415" i="3" s="1"/>
  <c r="Z414" i="3"/>
  <c r="Y414" i="3"/>
  <c r="X414" i="3"/>
  <c r="W414" i="3"/>
  <c r="V414" i="3"/>
  <c r="U414" i="3"/>
  <c r="T414" i="3"/>
  <c r="S414" i="3"/>
  <c r="R414" i="3"/>
  <c r="O414" i="3"/>
  <c r="O415" i="3" s="1"/>
  <c r="G414" i="3"/>
  <c r="F414" i="3"/>
  <c r="E414" i="3"/>
  <c r="D414" i="3"/>
  <c r="A414" i="3"/>
  <c r="C414" i="3" s="1"/>
  <c r="N413" i="3"/>
  <c r="Q413" i="3" s="1"/>
  <c r="G413" i="3"/>
  <c r="F413" i="3"/>
  <c r="E413" i="3"/>
  <c r="D413" i="3"/>
  <c r="A413" i="3"/>
  <c r="C413" i="3" s="1"/>
  <c r="N412" i="3"/>
  <c r="P412" i="3" s="1"/>
  <c r="P414" i="3" s="1"/>
  <c r="G412" i="3"/>
  <c r="F412" i="3"/>
  <c r="E412" i="3"/>
  <c r="D412" i="3"/>
  <c r="A412" i="3"/>
  <c r="C412" i="3" s="1"/>
  <c r="N411" i="3"/>
  <c r="Q411" i="3" s="1"/>
  <c r="G411" i="3"/>
  <c r="F411" i="3"/>
  <c r="E411" i="3"/>
  <c r="D411" i="3"/>
  <c r="A411" i="3"/>
  <c r="B411" i="3" s="1"/>
  <c r="N410" i="3"/>
  <c r="G410" i="3"/>
  <c r="F410" i="3"/>
  <c r="E410" i="3"/>
  <c r="D410" i="3"/>
  <c r="A410" i="3"/>
  <c r="C410" i="3" s="1"/>
  <c r="G409" i="3"/>
  <c r="F409" i="3"/>
  <c r="E409" i="3"/>
  <c r="D409" i="3"/>
  <c r="A409" i="3"/>
  <c r="C409" i="3" s="1"/>
  <c r="Z408" i="3"/>
  <c r="Y408" i="3"/>
  <c r="X408" i="3"/>
  <c r="W408" i="3"/>
  <c r="V408" i="3"/>
  <c r="U408" i="3"/>
  <c r="T408" i="3"/>
  <c r="S408" i="3"/>
  <c r="R408" i="3"/>
  <c r="Q408" i="3"/>
  <c r="P408" i="3"/>
  <c r="O408" i="3"/>
  <c r="G408" i="3"/>
  <c r="F408" i="3"/>
  <c r="E408" i="3"/>
  <c r="D408" i="3"/>
  <c r="A408" i="3"/>
  <c r="B408" i="3" s="1"/>
  <c r="N407" i="3"/>
  <c r="G407" i="3"/>
  <c r="F407" i="3"/>
  <c r="E407" i="3"/>
  <c r="D407" i="3"/>
  <c r="A407" i="3"/>
  <c r="B407" i="3" s="1"/>
  <c r="N406" i="3"/>
  <c r="G406" i="3"/>
  <c r="F406" i="3"/>
  <c r="E406" i="3"/>
  <c r="D406" i="3"/>
  <c r="A406" i="3"/>
  <c r="C406" i="3" s="1"/>
  <c r="G405" i="3"/>
  <c r="F405" i="3"/>
  <c r="E405" i="3"/>
  <c r="D405" i="3"/>
  <c r="A405" i="3"/>
  <c r="C405" i="3" s="1"/>
  <c r="G404" i="3"/>
  <c r="F404" i="3"/>
  <c r="E404" i="3"/>
  <c r="D404" i="3"/>
  <c r="A404" i="3"/>
  <c r="C404" i="3" s="1"/>
  <c r="G403" i="3"/>
  <c r="F403" i="3"/>
  <c r="E403" i="3"/>
  <c r="D403" i="3"/>
  <c r="A403" i="3"/>
  <c r="B403" i="3" s="1"/>
  <c r="G402" i="3"/>
  <c r="F402" i="3"/>
  <c r="E402" i="3"/>
  <c r="D402" i="3"/>
  <c r="A402" i="3"/>
  <c r="B402" i="3" s="1"/>
  <c r="G401" i="3"/>
  <c r="F401" i="3"/>
  <c r="E401" i="3"/>
  <c r="D401" i="3"/>
  <c r="A401" i="3"/>
  <c r="C401" i="3" s="1"/>
  <c r="G400" i="3"/>
  <c r="F400" i="3"/>
  <c r="E400" i="3"/>
  <c r="D400" i="3"/>
  <c r="A400" i="3"/>
  <c r="C400" i="3" s="1"/>
  <c r="Z399" i="3"/>
  <c r="Z400" i="3" s="1"/>
  <c r="Y399" i="3"/>
  <c r="Y400" i="3" s="1"/>
  <c r="X399" i="3"/>
  <c r="X400" i="3" s="1"/>
  <c r="W399" i="3"/>
  <c r="W400" i="3" s="1"/>
  <c r="V399" i="3"/>
  <c r="V400" i="3" s="1"/>
  <c r="U399" i="3"/>
  <c r="U400" i="3" s="1"/>
  <c r="T399" i="3"/>
  <c r="T400" i="3" s="1"/>
  <c r="S399" i="3"/>
  <c r="S400" i="3" s="1"/>
  <c r="R399" i="3"/>
  <c r="R400" i="3" s="1"/>
  <c r="O399" i="3"/>
  <c r="O400" i="3" s="1"/>
  <c r="G399" i="3"/>
  <c r="F399" i="3"/>
  <c r="E399" i="3"/>
  <c r="D399" i="3"/>
  <c r="A399" i="3"/>
  <c r="B399" i="3" s="1"/>
  <c r="N398" i="3"/>
  <c r="Q398" i="3" s="1"/>
  <c r="G398" i="3"/>
  <c r="F398" i="3"/>
  <c r="E398" i="3"/>
  <c r="D398" i="3"/>
  <c r="A398" i="3"/>
  <c r="B398" i="3" s="1"/>
  <c r="N397" i="3"/>
  <c r="Q397" i="3" s="1"/>
  <c r="G397" i="3"/>
  <c r="F397" i="3"/>
  <c r="E397" i="3"/>
  <c r="D397" i="3"/>
  <c r="A397" i="3"/>
  <c r="C397" i="3" s="1"/>
  <c r="Q396" i="3"/>
  <c r="G396" i="3"/>
  <c r="F396" i="3"/>
  <c r="E396" i="3"/>
  <c r="D396" i="3"/>
  <c r="A396" i="3"/>
  <c r="C396" i="3" s="1"/>
  <c r="N395" i="3"/>
  <c r="G395" i="3"/>
  <c r="F395" i="3"/>
  <c r="E395" i="3"/>
  <c r="D395" i="3"/>
  <c r="A395" i="3"/>
  <c r="C395" i="3" s="1"/>
  <c r="N394" i="3"/>
  <c r="G394" i="3"/>
  <c r="F394" i="3"/>
  <c r="E394" i="3"/>
  <c r="D394" i="3"/>
  <c r="A394" i="3"/>
  <c r="C394" i="3" s="1"/>
  <c r="N393" i="3"/>
  <c r="P393" i="3" s="1"/>
  <c r="G393" i="3"/>
  <c r="F393" i="3"/>
  <c r="E393" i="3"/>
  <c r="D393" i="3"/>
  <c r="A393" i="3"/>
  <c r="C393" i="3" s="1"/>
  <c r="N392" i="3"/>
  <c r="P392" i="3" s="1"/>
  <c r="G392" i="3"/>
  <c r="F392" i="3"/>
  <c r="E392" i="3"/>
  <c r="D392" i="3"/>
  <c r="A392" i="3"/>
  <c r="C392" i="3" s="1"/>
  <c r="P391" i="3"/>
  <c r="G391" i="3"/>
  <c r="F391" i="3"/>
  <c r="E391" i="3"/>
  <c r="D391" i="3"/>
  <c r="A391" i="3"/>
  <c r="C391" i="3" s="1"/>
  <c r="N390" i="3"/>
  <c r="P390" i="3" s="1"/>
  <c r="G390" i="3"/>
  <c r="F390" i="3"/>
  <c r="E390" i="3"/>
  <c r="D390" i="3"/>
  <c r="A390" i="3"/>
  <c r="B390" i="3" s="1"/>
  <c r="P389" i="3"/>
  <c r="G389" i="3"/>
  <c r="F389" i="3"/>
  <c r="E389" i="3"/>
  <c r="D389" i="3"/>
  <c r="A389" i="3"/>
  <c r="C389" i="3" s="1"/>
  <c r="N388" i="3"/>
  <c r="G388" i="3"/>
  <c r="F388" i="3"/>
  <c r="E388" i="3"/>
  <c r="D388" i="3"/>
  <c r="A388" i="3"/>
  <c r="B388" i="3" s="1"/>
  <c r="N387" i="3"/>
  <c r="G387" i="3"/>
  <c r="F387" i="3"/>
  <c r="E387" i="3"/>
  <c r="D387" i="3"/>
  <c r="A387" i="3"/>
  <c r="B387" i="3" s="1"/>
  <c r="N386" i="3"/>
  <c r="P386" i="3" s="1"/>
  <c r="G386" i="3"/>
  <c r="F386" i="3"/>
  <c r="E386" i="3"/>
  <c r="D386" i="3"/>
  <c r="A386" i="3"/>
  <c r="N385" i="3"/>
  <c r="P385" i="3" s="1"/>
  <c r="G385" i="3"/>
  <c r="F385" i="3"/>
  <c r="E385" i="3"/>
  <c r="D385" i="3"/>
  <c r="A385" i="3"/>
  <c r="G384" i="3"/>
  <c r="F384" i="3"/>
  <c r="E384" i="3"/>
  <c r="D384" i="3"/>
  <c r="A384" i="3"/>
  <c r="C384" i="3" s="1"/>
  <c r="G383" i="3"/>
  <c r="F383" i="3"/>
  <c r="E383" i="3"/>
  <c r="D383" i="3"/>
  <c r="A383" i="3"/>
  <c r="C383" i="3" s="1"/>
  <c r="G382" i="3"/>
  <c r="F382" i="3"/>
  <c r="E382" i="3"/>
  <c r="D382" i="3"/>
  <c r="A382" i="3"/>
  <c r="B382" i="3" s="1"/>
  <c r="T381" i="3"/>
  <c r="R381" i="3"/>
  <c r="O381" i="3"/>
  <c r="G381" i="3"/>
  <c r="F381" i="3"/>
  <c r="E381" i="3"/>
  <c r="D381" i="3"/>
  <c r="A381" i="3"/>
  <c r="C381" i="3" s="1"/>
  <c r="N380" i="3"/>
  <c r="Q380" i="3" s="1"/>
  <c r="G380" i="3"/>
  <c r="F380" i="3"/>
  <c r="E380" i="3"/>
  <c r="D380" i="3"/>
  <c r="A380" i="3"/>
  <c r="C380" i="3" s="1"/>
  <c r="Q379" i="3"/>
  <c r="G379" i="3"/>
  <c r="F379" i="3"/>
  <c r="E379" i="3"/>
  <c r="D379" i="3"/>
  <c r="A379" i="3"/>
  <c r="C379" i="3" s="1"/>
  <c r="P378" i="3"/>
  <c r="P381" i="3" s="1"/>
  <c r="G378" i="3"/>
  <c r="F378" i="3"/>
  <c r="E378" i="3"/>
  <c r="D378" i="3"/>
  <c r="A378" i="3"/>
  <c r="C378" i="3" s="1"/>
  <c r="S377" i="3"/>
  <c r="L377" i="3"/>
  <c r="G377" i="3"/>
  <c r="F377" i="3"/>
  <c r="E377" i="3"/>
  <c r="D377" i="3"/>
  <c r="A377" i="3"/>
  <c r="B377" i="3" s="1"/>
  <c r="AA376" i="3"/>
  <c r="AB376" i="3" s="1"/>
  <c r="L376" i="3"/>
  <c r="N376" i="3" s="1"/>
  <c r="G376" i="3"/>
  <c r="F376" i="3"/>
  <c r="E376" i="3"/>
  <c r="D376" i="3"/>
  <c r="A376" i="3"/>
  <c r="G375" i="3"/>
  <c r="F375" i="3"/>
  <c r="E375" i="3"/>
  <c r="D375" i="3"/>
  <c r="A375" i="3"/>
  <c r="C375" i="3" s="1"/>
  <c r="Z374" i="3"/>
  <c r="Z382" i="3" s="1"/>
  <c r="Y374" i="3"/>
  <c r="Y382" i="3" s="1"/>
  <c r="X374" i="3"/>
  <c r="X382" i="3" s="1"/>
  <c r="W374" i="3"/>
  <c r="W382" i="3" s="1"/>
  <c r="V374" i="3"/>
  <c r="V382" i="3" s="1"/>
  <c r="U374" i="3"/>
  <c r="U382" i="3" s="1"/>
  <c r="T374" i="3"/>
  <c r="S374" i="3"/>
  <c r="R374" i="3"/>
  <c r="O374" i="3"/>
  <c r="G374" i="3"/>
  <c r="F374" i="3"/>
  <c r="E374" i="3"/>
  <c r="D374" i="3"/>
  <c r="A374" i="3"/>
  <c r="C374" i="3" s="1"/>
  <c r="N373" i="3"/>
  <c r="P373" i="3" s="1"/>
  <c r="G373" i="3"/>
  <c r="F373" i="3"/>
  <c r="E373" i="3"/>
  <c r="D373" i="3"/>
  <c r="A373" i="3"/>
  <c r="C373" i="3" s="1"/>
  <c r="N372" i="3"/>
  <c r="G372" i="3"/>
  <c r="F372" i="3"/>
  <c r="E372" i="3"/>
  <c r="D372" i="3"/>
  <c r="A372" i="3"/>
  <c r="N371" i="3"/>
  <c r="P371" i="3" s="1"/>
  <c r="G371" i="3"/>
  <c r="F371" i="3"/>
  <c r="E371" i="3"/>
  <c r="D371" i="3"/>
  <c r="A371" i="3"/>
  <c r="B371" i="3" s="1"/>
  <c r="N370" i="3"/>
  <c r="Q370" i="3" s="1"/>
  <c r="G370" i="3"/>
  <c r="F370" i="3"/>
  <c r="E370" i="3"/>
  <c r="D370" i="3"/>
  <c r="A370" i="3"/>
  <c r="C370" i="3" s="1"/>
  <c r="N369" i="3"/>
  <c r="Q369" i="3" s="1"/>
  <c r="G369" i="3"/>
  <c r="F369" i="3"/>
  <c r="E369" i="3"/>
  <c r="D369" i="3"/>
  <c r="A369" i="3"/>
  <c r="C369" i="3" s="1"/>
  <c r="N368" i="3"/>
  <c r="Q368" i="3" s="1"/>
  <c r="G368" i="3"/>
  <c r="F368" i="3"/>
  <c r="E368" i="3"/>
  <c r="D368" i="3"/>
  <c r="A368" i="3"/>
  <c r="C368" i="3" s="1"/>
  <c r="N367" i="3"/>
  <c r="Q367" i="3" s="1"/>
  <c r="G367" i="3"/>
  <c r="F367" i="3"/>
  <c r="E367" i="3"/>
  <c r="D367" i="3"/>
  <c r="A367" i="3"/>
  <c r="C367" i="3" s="1"/>
  <c r="N366" i="3"/>
  <c r="Q366" i="3" s="1"/>
  <c r="G366" i="3"/>
  <c r="F366" i="3"/>
  <c r="E366" i="3"/>
  <c r="D366" i="3"/>
  <c r="A366" i="3"/>
  <c r="N365" i="3"/>
  <c r="P365" i="3" s="1"/>
  <c r="G365" i="3"/>
  <c r="F365" i="3"/>
  <c r="E365" i="3"/>
  <c r="D365" i="3"/>
  <c r="A365" i="3"/>
  <c r="C365" i="3" s="1"/>
  <c r="N364" i="3"/>
  <c r="P364" i="3" s="1"/>
  <c r="G364" i="3"/>
  <c r="F364" i="3"/>
  <c r="E364" i="3"/>
  <c r="D364" i="3"/>
  <c r="A364" i="3"/>
  <c r="C364" i="3" s="1"/>
  <c r="N363" i="3"/>
  <c r="P363" i="3" s="1"/>
  <c r="G363" i="3"/>
  <c r="F363" i="3"/>
  <c r="E363" i="3"/>
  <c r="D363" i="3"/>
  <c r="A363" i="3"/>
  <c r="C363" i="3" s="1"/>
  <c r="N362" i="3"/>
  <c r="P362" i="3" s="1"/>
  <c r="G362" i="3"/>
  <c r="F362" i="3"/>
  <c r="E362" i="3"/>
  <c r="D362" i="3"/>
  <c r="A362" i="3"/>
  <c r="C362" i="3" s="1"/>
  <c r="N361" i="3"/>
  <c r="P361" i="3" s="1"/>
  <c r="G361" i="3"/>
  <c r="F361" i="3"/>
  <c r="E361" i="3"/>
  <c r="D361" i="3"/>
  <c r="A361" i="3"/>
  <c r="C361" i="3" s="1"/>
  <c r="N360" i="3"/>
  <c r="P360" i="3" s="1"/>
  <c r="G360" i="3"/>
  <c r="F360" i="3"/>
  <c r="E360" i="3"/>
  <c r="D360" i="3"/>
  <c r="A360" i="3"/>
  <c r="C360" i="3" s="1"/>
  <c r="N359" i="3"/>
  <c r="P359" i="3" s="1"/>
  <c r="G359" i="3"/>
  <c r="F359" i="3"/>
  <c r="E359" i="3"/>
  <c r="D359" i="3"/>
  <c r="A359" i="3"/>
  <c r="C359" i="3" s="1"/>
  <c r="N358" i="3"/>
  <c r="AB358" i="3" s="1"/>
  <c r="G358" i="3"/>
  <c r="F358" i="3"/>
  <c r="E358" i="3"/>
  <c r="D358" i="3"/>
  <c r="A358" i="3"/>
  <c r="N357" i="3"/>
  <c r="P357" i="3" s="1"/>
  <c r="G357" i="3"/>
  <c r="F357" i="3"/>
  <c r="E357" i="3"/>
  <c r="D357" i="3"/>
  <c r="A357" i="3"/>
  <c r="C357" i="3" s="1"/>
  <c r="N356" i="3"/>
  <c r="Q356" i="3" s="1"/>
  <c r="G356" i="3"/>
  <c r="F356" i="3"/>
  <c r="E356" i="3"/>
  <c r="D356" i="3"/>
  <c r="A356" i="3"/>
  <c r="C356" i="3" s="1"/>
  <c r="G355" i="3"/>
  <c r="F355" i="3"/>
  <c r="E355" i="3"/>
  <c r="D355" i="3"/>
  <c r="A355" i="3"/>
  <c r="C355" i="3" s="1"/>
  <c r="G354" i="3"/>
  <c r="F354" i="3"/>
  <c r="E354" i="3"/>
  <c r="D354" i="3"/>
  <c r="A354" i="3"/>
  <c r="G353" i="3"/>
  <c r="F353" i="3"/>
  <c r="E353" i="3"/>
  <c r="D353" i="3"/>
  <c r="A353" i="3"/>
  <c r="C353" i="3" s="1"/>
  <c r="G352" i="3"/>
  <c r="F352" i="3"/>
  <c r="E352" i="3"/>
  <c r="D352" i="3"/>
  <c r="A352" i="3"/>
  <c r="C352" i="3" s="1"/>
  <c r="Z351" i="3"/>
  <c r="Z352" i="3" s="1"/>
  <c r="Y351" i="3"/>
  <c r="Y352" i="3" s="1"/>
  <c r="X351" i="3"/>
  <c r="X352" i="3" s="1"/>
  <c r="W351" i="3"/>
  <c r="W352" i="3" s="1"/>
  <c r="V351" i="3"/>
  <c r="V352" i="3" s="1"/>
  <c r="U351" i="3"/>
  <c r="U352" i="3" s="1"/>
  <c r="S351" i="3"/>
  <c r="S352" i="3" s="1"/>
  <c r="R351" i="3"/>
  <c r="R352" i="3" s="1"/>
  <c r="O351" i="3"/>
  <c r="O352" i="3" s="1"/>
  <c r="G351" i="3"/>
  <c r="F351" i="3"/>
  <c r="E351" i="3"/>
  <c r="D351" i="3"/>
  <c r="A351" i="3"/>
  <c r="N350" i="3"/>
  <c r="Q350" i="3" s="1"/>
  <c r="G350" i="3"/>
  <c r="F350" i="3"/>
  <c r="E350" i="3"/>
  <c r="D350" i="3"/>
  <c r="A350" i="3"/>
  <c r="B350" i="3" s="1"/>
  <c r="N349" i="3"/>
  <c r="Q349" i="3" s="1"/>
  <c r="G349" i="3"/>
  <c r="F349" i="3"/>
  <c r="E349" i="3"/>
  <c r="D349" i="3"/>
  <c r="A349" i="3"/>
  <c r="C349" i="3" s="1"/>
  <c r="N348" i="3"/>
  <c r="Q348" i="3" s="1"/>
  <c r="G348" i="3"/>
  <c r="F348" i="3"/>
  <c r="E348" i="3"/>
  <c r="D348" i="3"/>
  <c r="A348" i="3"/>
  <c r="C348" i="3" s="1"/>
  <c r="P347" i="3"/>
  <c r="G347" i="3"/>
  <c r="F347" i="3"/>
  <c r="E347" i="3"/>
  <c r="D347" i="3"/>
  <c r="A347" i="3"/>
  <c r="N346" i="3"/>
  <c r="P346" i="3" s="1"/>
  <c r="G346" i="3"/>
  <c r="F346" i="3"/>
  <c r="E346" i="3"/>
  <c r="D346" i="3"/>
  <c r="A346" i="3"/>
  <c r="C346" i="3" s="1"/>
  <c r="N345" i="3"/>
  <c r="P345" i="3" s="1"/>
  <c r="G345" i="3"/>
  <c r="F345" i="3"/>
  <c r="E345" i="3"/>
  <c r="D345" i="3"/>
  <c r="A345" i="3"/>
  <c r="C345" i="3" s="1"/>
  <c r="P344" i="3"/>
  <c r="G344" i="3"/>
  <c r="F344" i="3"/>
  <c r="E344" i="3"/>
  <c r="D344" i="3"/>
  <c r="A344" i="3"/>
  <c r="C344" i="3" s="1"/>
  <c r="N343" i="3"/>
  <c r="P343" i="3" s="1"/>
  <c r="G343" i="3"/>
  <c r="F343" i="3"/>
  <c r="E343" i="3"/>
  <c r="D343" i="3"/>
  <c r="A343" i="3"/>
  <c r="B343" i="3" s="1"/>
  <c r="N342" i="3"/>
  <c r="P342" i="3" s="1"/>
  <c r="G342" i="3"/>
  <c r="F342" i="3"/>
  <c r="E342" i="3"/>
  <c r="D342" i="3"/>
  <c r="A342" i="3"/>
  <c r="N341" i="3"/>
  <c r="G341" i="3"/>
  <c r="F341" i="3"/>
  <c r="E341" i="3"/>
  <c r="D341" i="3"/>
  <c r="A341" i="3"/>
  <c r="C341" i="3" s="1"/>
  <c r="N340" i="3"/>
  <c r="P340" i="3" s="1"/>
  <c r="G340" i="3"/>
  <c r="F340" i="3"/>
  <c r="E340" i="3"/>
  <c r="D340" i="3"/>
  <c r="A340" i="3"/>
  <c r="Q339" i="3"/>
  <c r="G339" i="3"/>
  <c r="F339" i="3"/>
  <c r="E339" i="3"/>
  <c r="D339" i="3"/>
  <c r="A339" i="3"/>
  <c r="C339" i="3" s="1"/>
  <c r="P338" i="3"/>
  <c r="G338" i="3"/>
  <c r="F338" i="3"/>
  <c r="E338" i="3"/>
  <c r="D338" i="3"/>
  <c r="A338" i="3"/>
  <c r="C338" i="3" s="1"/>
  <c r="N337" i="3"/>
  <c r="Q337" i="3" s="1"/>
  <c r="G337" i="3"/>
  <c r="F337" i="3"/>
  <c r="E337" i="3"/>
  <c r="D337" i="3"/>
  <c r="A337" i="3"/>
  <c r="N336" i="3"/>
  <c r="Q336" i="3" s="1"/>
  <c r="G336" i="3"/>
  <c r="F336" i="3"/>
  <c r="E336" i="3"/>
  <c r="D336" i="3"/>
  <c r="A336" i="3"/>
  <c r="B336" i="3" s="1"/>
  <c r="G335" i="3"/>
  <c r="F335" i="3"/>
  <c r="E335" i="3"/>
  <c r="D335" i="3"/>
  <c r="A335" i="3"/>
  <c r="C335" i="3" s="1"/>
  <c r="G334" i="3"/>
  <c r="F334" i="3"/>
  <c r="E334" i="3"/>
  <c r="D334" i="3"/>
  <c r="A334" i="3"/>
  <c r="G333" i="3"/>
  <c r="F333" i="3"/>
  <c r="E333" i="3"/>
  <c r="D333" i="3"/>
  <c r="A333" i="3"/>
  <c r="C333" i="3" s="1"/>
  <c r="G332" i="3"/>
  <c r="F332" i="3"/>
  <c r="E332" i="3"/>
  <c r="D332" i="3"/>
  <c r="A332" i="3"/>
  <c r="Q331" i="3"/>
  <c r="G331" i="3"/>
  <c r="F331" i="3"/>
  <c r="E331" i="3"/>
  <c r="D331" i="3"/>
  <c r="A331" i="3"/>
  <c r="N330" i="3"/>
  <c r="Q330" i="3" s="1"/>
  <c r="G330" i="3"/>
  <c r="F330" i="3"/>
  <c r="E330" i="3"/>
  <c r="D330" i="3"/>
  <c r="A330" i="3"/>
  <c r="C330" i="3" s="1"/>
  <c r="N329" i="3"/>
  <c r="Q329" i="3" s="1"/>
  <c r="G329" i="3"/>
  <c r="F329" i="3"/>
  <c r="E329" i="3"/>
  <c r="D329" i="3"/>
  <c r="A329" i="3"/>
  <c r="C329" i="3" s="1"/>
  <c r="N328" i="3"/>
  <c r="Q328" i="3" s="1"/>
  <c r="G328" i="3"/>
  <c r="F328" i="3"/>
  <c r="E328" i="3"/>
  <c r="D328" i="3"/>
  <c r="A328" i="3"/>
  <c r="B328" i="3" s="1"/>
  <c r="N327" i="3"/>
  <c r="Q327" i="3" s="1"/>
  <c r="G327" i="3"/>
  <c r="F327" i="3"/>
  <c r="E327" i="3"/>
  <c r="D327" i="3"/>
  <c r="A327" i="3"/>
  <c r="G326" i="3"/>
  <c r="F326" i="3"/>
  <c r="E326" i="3"/>
  <c r="D326" i="3"/>
  <c r="A326" i="3"/>
  <c r="B326" i="3" s="1"/>
  <c r="Z325" i="3"/>
  <c r="Z333" i="3" s="1"/>
  <c r="Y325" i="3"/>
  <c r="Y333" i="3" s="1"/>
  <c r="X325" i="3"/>
  <c r="X333" i="3" s="1"/>
  <c r="W325" i="3"/>
  <c r="W333" i="3" s="1"/>
  <c r="V325" i="3"/>
  <c r="V333" i="3" s="1"/>
  <c r="U325" i="3"/>
  <c r="U333" i="3" s="1"/>
  <c r="T325" i="3"/>
  <c r="T333" i="3" s="1"/>
  <c r="S325" i="3"/>
  <c r="S333" i="3" s="1"/>
  <c r="R325" i="3"/>
  <c r="R333" i="3" s="1"/>
  <c r="Q325" i="3"/>
  <c r="O325" i="3"/>
  <c r="O333" i="3" s="1"/>
  <c r="G325" i="3"/>
  <c r="F325" i="3"/>
  <c r="E325" i="3"/>
  <c r="D325" i="3"/>
  <c r="A325" i="3"/>
  <c r="C325" i="3" s="1"/>
  <c r="N324" i="3"/>
  <c r="P324" i="3" s="1"/>
  <c r="G324" i="3"/>
  <c r="F324" i="3"/>
  <c r="E324" i="3"/>
  <c r="D324" i="3"/>
  <c r="A324" i="3"/>
  <c r="C324" i="3" s="1"/>
  <c r="P323" i="3"/>
  <c r="G323" i="3"/>
  <c r="F323" i="3"/>
  <c r="E323" i="3"/>
  <c r="D323" i="3"/>
  <c r="A323" i="3"/>
  <c r="C323" i="3" s="1"/>
  <c r="N322" i="3"/>
  <c r="P322" i="3" s="1"/>
  <c r="G322" i="3"/>
  <c r="F322" i="3"/>
  <c r="E322" i="3"/>
  <c r="D322" i="3"/>
  <c r="A322" i="3"/>
  <c r="C322" i="3" s="1"/>
  <c r="N321" i="3"/>
  <c r="G321" i="3"/>
  <c r="F321" i="3"/>
  <c r="E321" i="3"/>
  <c r="D321" i="3"/>
  <c r="A321" i="3"/>
  <c r="C321" i="3" s="1"/>
  <c r="N320" i="3"/>
  <c r="G320" i="3"/>
  <c r="F320" i="3"/>
  <c r="E320" i="3"/>
  <c r="D320" i="3"/>
  <c r="A320" i="3"/>
  <c r="B320" i="3" s="1"/>
  <c r="P319" i="3"/>
  <c r="G319" i="3"/>
  <c r="F319" i="3"/>
  <c r="E319" i="3"/>
  <c r="D319" i="3"/>
  <c r="A319" i="3"/>
  <c r="C319" i="3" s="1"/>
  <c r="N318" i="3"/>
  <c r="P318" i="3" s="1"/>
  <c r="G318" i="3"/>
  <c r="F318" i="3"/>
  <c r="E318" i="3"/>
  <c r="D318" i="3"/>
  <c r="A318" i="3"/>
  <c r="B318" i="3" s="1"/>
  <c r="N317" i="3"/>
  <c r="P317" i="3" s="1"/>
  <c r="G317" i="3"/>
  <c r="F317" i="3"/>
  <c r="E317" i="3"/>
  <c r="D317" i="3"/>
  <c r="A317" i="3"/>
  <c r="C317" i="3" s="1"/>
  <c r="N316" i="3"/>
  <c r="G316" i="3"/>
  <c r="F316" i="3"/>
  <c r="E316" i="3"/>
  <c r="D316" i="3"/>
  <c r="A316" i="3"/>
  <c r="C316" i="3" s="1"/>
  <c r="P315" i="3"/>
  <c r="G315" i="3"/>
  <c r="F315" i="3"/>
  <c r="E315" i="3"/>
  <c r="D315" i="3"/>
  <c r="A315" i="3"/>
  <c r="C315" i="3" s="1"/>
  <c r="G314" i="3"/>
  <c r="F314" i="3"/>
  <c r="E314" i="3"/>
  <c r="D314" i="3"/>
  <c r="A314" i="3"/>
  <c r="C314" i="3" s="1"/>
  <c r="G313" i="3"/>
  <c r="F313" i="3"/>
  <c r="E313" i="3"/>
  <c r="D313" i="3"/>
  <c r="A313" i="3"/>
  <c r="C313" i="3" s="1"/>
  <c r="G312" i="3"/>
  <c r="F312" i="3"/>
  <c r="E312" i="3"/>
  <c r="D312" i="3"/>
  <c r="A312" i="3"/>
  <c r="G311" i="3"/>
  <c r="F311" i="3"/>
  <c r="E311" i="3"/>
  <c r="D311" i="3"/>
  <c r="A311" i="3"/>
  <c r="C311" i="3" s="1"/>
  <c r="Z310" i="3"/>
  <c r="Y310" i="3"/>
  <c r="X310" i="3"/>
  <c r="W310" i="3"/>
  <c r="V310" i="3"/>
  <c r="U310" i="3"/>
  <c r="T310" i="3"/>
  <c r="S310" i="3"/>
  <c r="R310" i="3"/>
  <c r="O310" i="3"/>
  <c r="G310" i="3"/>
  <c r="F310" i="3"/>
  <c r="E310" i="3"/>
  <c r="D310" i="3"/>
  <c r="A310" i="3"/>
  <c r="B310" i="3" s="1"/>
  <c r="N309" i="3"/>
  <c r="Q309" i="3" s="1"/>
  <c r="G309" i="3"/>
  <c r="F309" i="3"/>
  <c r="E309" i="3"/>
  <c r="D309" i="3"/>
  <c r="A309" i="3"/>
  <c r="C309" i="3" s="1"/>
  <c r="N308" i="3"/>
  <c r="Q308" i="3" s="1"/>
  <c r="G308" i="3"/>
  <c r="F308" i="3"/>
  <c r="E308" i="3"/>
  <c r="D308" i="3"/>
  <c r="A308" i="3"/>
  <c r="C308" i="3" s="1"/>
  <c r="N307" i="3"/>
  <c r="Q307" i="3" s="1"/>
  <c r="G307" i="3"/>
  <c r="F307" i="3"/>
  <c r="E307" i="3"/>
  <c r="D307" i="3"/>
  <c r="A307" i="3"/>
  <c r="C307" i="3" s="1"/>
  <c r="N306" i="3"/>
  <c r="P306" i="3" s="1"/>
  <c r="G306" i="3"/>
  <c r="F306" i="3"/>
  <c r="E306" i="3"/>
  <c r="D306" i="3"/>
  <c r="A306" i="3"/>
  <c r="B306" i="3" s="1"/>
  <c r="N305" i="3"/>
  <c r="P305" i="3" s="1"/>
  <c r="G305" i="3"/>
  <c r="F305" i="3"/>
  <c r="E305" i="3"/>
  <c r="D305" i="3"/>
  <c r="A305" i="3"/>
  <c r="C305" i="3" s="1"/>
  <c r="P304" i="3"/>
  <c r="L304" i="3"/>
  <c r="G304" i="3"/>
  <c r="F304" i="3"/>
  <c r="E304" i="3"/>
  <c r="D304" i="3"/>
  <c r="A304" i="3"/>
  <c r="C304" i="3" s="1"/>
  <c r="N303" i="3"/>
  <c r="Q303" i="3" s="1"/>
  <c r="G303" i="3"/>
  <c r="F303" i="3"/>
  <c r="E303" i="3"/>
  <c r="D303" i="3"/>
  <c r="A303" i="3"/>
  <c r="C303" i="3" s="1"/>
  <c r="N302" i="3"/>
  <c r="Q302" i="3" s="1"/>
  <c r="G302" i="3"/>
  <c r="F302" i="3"/>
  <c r="E302" i="3"/>
  <c r="D302" i="3"/>
  <c r="A302" i="3"/>
  <c r="B302" i="3" s="1"/>
  <c r="N301" i="3"/>
  <c r="Q301" i="3" s="1"/>
  <c r="G301" i="3"/>
  <c r="F301" i="3"/>
  <c r="E301" i="3"/>
  <c r="D301" i="3"/>
  <c r="A301" i="3"/>
  <c r="C301" i="3" s="1"/>
  <c r="N300" i="3"/>
  <c r="Q300" i="3" s="1"/>
  <c r="G300" i="3"/>
  <c r="F300" i="3"/>
  <c r="E300" i="3"/>
  <c r="D300" i="3"/>
  <c r="A300" i="3"/>
  <c r="C300" i="3" s="1"/>
  <c r="G299" i="3"/>
  <c r="F299" i="3"/>
  <c r="E299" i="3"/>
  <c r="D299" i="3"/>
  <c r="A299" i="3"/>
  <c r="C299" i="3" s="1"/>
  <c r="G298" i="3"/>
  <c r="F298" i="3"/>
  <c r="E298" i="3"/>
  <c r="D298" i="3"/>
  <c r="A298" i="3"/>
  <c r="G297" i="3"/>
  <c r="F297" i="3"/>
  <c r="E297" i="3"/>
  <c r="D297" i="3"/>
  <c r="A297" i="3"/>
  <c r="G296" i="3"/>
  <c r="F296" i="3"/>
  <c r="E296" i="3"/>
  <c r="D296" i="3"/>
  <c r="A296" i="3"/>
  <c r="B296" i="3" s="1"/>
  <c r="G295" i="3"/>
  <c r="F295" i="3"/>
  <c r="E295" i="3"/>
  <c r="D295" i="3"/>
  <c r="A295" i="3"/>
  <c r="C295" i="3" s="1"/>
  <c r="Z294" i="3"/>
  <c r="Y294" i="3"/>
  <c r="X294" i="3"/>
  <c r="W294" i="3"/>
  <c r="V294" i="3"/>
  <c r="U294" i="3"/>
  <c r="T294" i="3"/>
  <c r="S294" i="3"/>
  <c r="R294" i="3"/>
  <c r="O294" i="3"/>
  <c r="G294" i="3"/>
  <c r="F294" i="3"/>
  <c r="E294" i="3"/>
  <c r="D294" i="3"/>
  <c r="A294" i="3"/>
  <c r="C294" i="3" s="1"/>
  <c r="N293" i="3"/>
  <c r="P293" i="3" s="1"/>
  <c r="G293" i="3"/>
  <c r="F293" i="3"/>
  <c r="E293" i="3"/>
  <c r="D293" i="3"/>
  <c r="A293" i="3"/>
  <c r="N292" i="3"/>
  <c r="Q292" i="3" s="1"/>
  <c r="G292" i="3"/>
  <c r="F292" i="3"/>
  <c r="E292" i="3"/>
  <c r="D292" i="3"/>
  <c r="A292" i="3"/>
  <c r="C292" i="3" s="1"/>
  <c r="N291" i="3"/>
  <c r="Q291" i="3" s="1"/>
  <c r="G291" i="3"/>
  <c r="F291" i="3"/>
  <c r="E291" i="3"/>
  <c r="D291" i="3"/>
  <c r="A291" i="3"/>
  <c r="C291" i="3" s="1"/>
  <c r="N290" i="3"/>
  <c r="P290" i="3" s="1"/>
  <c r="G290" i="3"/>
  <c r="F290" i="3"/>
  <c r="E290" i="3"/>
  <c r="D290" i="3"/>
  <c r="A290" i="3"/>
  <c r="C290" i="3" s="1"/>
  <c r="N289" i="3"/>
  <c r="P289" i="3" s="1"/>
  <c r="G289" i="3"/>
  <c r="F289" i="3"/>
  <c r="E289" i="3"/>
  <c r="D289" i="3"/>
  <c r="A289" i="3"/>
  <c r="B289" i="3" s="1"/>
  <c r="N288" i="3"/>
  <c r="G288" i="3"/>
  <c r="F288" i="3"/>
  <c r="E288" i="3"/>
  <c r="D288" i="3"/>
  <c r="A288" i="3"/>
  <c r="G287" i="3"/>
  <c r="F287" i="3"/>
  <c r="E287" i="3"/>
  <c r="D287" i="3"/>
  <c r="A287" i="3"/>
  <c r="C287" i="3" s="1"/>
  <c r="N286" i="3"/>
  <c r="P286" i="3" s="1"/>
  <c r="G286" i="3"/>
  <c r="F286" i="3"/>
  <c r="E286" i="3"/>
  <c r="D286" i="3"/>
  <c r="A286" i="3"/>
  <c r="B286" i="3" s="1"/>
  <c r="N285" i="3"/>
  <c r="G285" i="3"/>
  <c r="F285" i="3"/>
  <c r="E285" i="3"/>
  <c r="D285" i="3"/>
  <c r="A285" i="3"/>
  <c r="B285" i="3" s="1"/>
  <c r="G284" i="3"/>
  <c r="F284" i="3"/>
  <c r="E284" i="3"/>
  <c r="D284" i="3"/>
  <c r="A284" i="3"/>
  <c r="C284" i="3" s="1"/>
  <c r="G283" i="3"/>
  <c r="F283" i="3"/>
  <c r="E283" i="3"/>
  <c r="D283" i="3"/>
  <c r="A283" i="3"/>
  <c r="C283" i="3" s="1"/>
  <c r="Z282" i="3"/>
  <c r="Y282" i="3"/>
  <c r="X282" i="3"/>
  <c r="W282" i="3"/>
  <c r="V282" i="3"/>
  <c r="U282" i="3"/>
  <c r="T282" i="3"/>
  <c r="S282" i="3"/>
  <c r="R282" i="3"/>
  <c r="O282" i="3"/>
  <c r="G282" i="3"/>
  <c r="F282" i="3"/>
  <c r="E282" i="3"/>
  <c r="D282" i="3"/>
  <c r="A282" i="3"/>
  <c r="C282" i="3" s="1"/>
  <c r="Q281" i="3"/>
  <c r="G281" i="3"/>
  <c r="F281" i="3"/>
  <c r="E281" i="3"/>
  <c r="D281" i="3"/>
  <c r="A281" i="3"/>
  <c r="B281" i="3" s="1"/>
  <c r="N280" i="3"/>
  <c r="P280" i="3" s="1"/>
  <c r="G280" i="3"/>
  <c r="F280" i="3"/>
  <c r="E280" i="3"/>
  <c r="D280" i="3"/>
  <c r="A280" i="3"/>
  <c r="C280" i="3" s="1"/>
  <c r="N279" i="3"/>
  <c r="P279" i="3" s="1"/>
  <c r="G279" i="3"/>
  <c r="F279" i="3"/>
  <c r="E279" i="3"/>
  <c r="D279" i="3"/>
  <c r="A279" i="3"/>
  <c r="B279" i="3" s="1"/>
  <c r="N278" i="3"/>
  <c r="P278" i="3" s="1"/>
  <c r="G278" i="3"/>
  <c r="F278" i="3"/>
  <c r="E278" i="3"/>
  <c r="D278" i="3"/>
  <c r="A278" i="3"/>
  <c r="B278" i="3" s="1"/>
  <c r="N277" i="3"/>
  <c r="P277" i="3" s="1"/>
  <c r="G277" i="3"/>
  <c r="F277" i="3"/>
  <c r="E277" i="3"/>
  <c r="D277" i="3"/>
  <c r="A277" i="3"/>
  <c r="B277" i="3" s="1"/>
  <c r="N276" i="3"/>
  <c r="P276" i="3" s="1"/>
  <c r="G276" i="3"/>
  <c r="F276" i="3"/>
  <c r="E276" i="3"/>
  <c r="D276" i="3"/>
  <c r="A276" i="3"/>
  <c r="C276" i="3" s="1"/>
  <c r="P275" i="3"/>
  <c r="G275" i="3"/>
  <c r="F275" i="3"/>
  <c r="E275" i="3"/>
  <c r="D275" i="3"/>
  <c r="A275" i="3"/>
  <c r="B275" i="3" s="1"/>
  <c r="N274" i="3"/>
  <c r="P274" i="3" s="1"/>
  <c r="G274" i="3"/>
  <c r="F274" i="3"/>
  <c r="E274" i="3"/>
  <c r="D274" i="3"/>
  <c r="A274" i="3"/>
  <c r="C274" i="3" s="1"/>
  <c r="N273" i="3"/>
  <c r="Q273" i="3" s="1"/>
  <c r="G273" i="3"/>
  <c r="F273" i="3"/>
  <c r="E273" i="3"/>
  <c r="D273" i="3"/>
  <c r="A273" i="3"/>
  <c r="C273" i="3" s="1"/>
  <c r="N272" i="3"/>
  <c r="Q272" i="3" s="1"/>
  <c r="G272" i="3"/>
  <c r="F272" i="3"/>
  <c r="E272" i="3"/>
  <c r="D272" i="3"/>
  <c r="A272" i="3"/>
  <c r="C272" i="3" s="1"/>
  <c r="N271" i="3"/>
  <c r="P271" i="3" s="1"/>
  <c r="G271" i="3"/>
  <c r="F271" i="3"/>
  <c r="E271" i="3"/>
  <c r="D271" i="3"/>
  <c r="A271" i="3"/>
  <c r="C271" i="3" s="1"/>
  <c r="Q270" i="3"/>
  <c r="G270" i="3"/>
  <c r="F270" i="3"/>
  <c r="E270" i="3"/>
  <c r="D270" i="3"/>
  <c r="A270" i="3"/>
  <c r="C270" i="3" s="1"/>
  <c r="N269" i="3"/>
  <c r="G269" i="3"/>
  <c r="F269" i="3"/>
  <c r="E269" i="3"/>
  <c r="D269" i="3"/>
  <c r="A269" i="3"/>
  <c r="B269" i="3" s="1"/>
  <c r="N268" i="3"/>
  <c r="G268" i="3"/>
  <c r="F268" i="3"/>
  <c r="E268" i="3"/>
  <c r="D268" i="3"/>
  <c r="A268" i="3"/>
  <c r="C268" i="3" s="1"/>
  <c r="G267" i="3"/>
  <c r="F267" i="3"/>
  <c r="E267" i="3"/>
  <c r="D267" i="3"/>
  <c r="A267" i="3"/>
  <c r="B267" i="3" s="1"/>
  <c r="G266" i="3"/>
  <c r="F266" i="3"/>
  <c r="E266" i="3"/>
  <c r="D266" i="3"/>
  <c r="A266" i="3"/>
  <c r="C266" i="3" s="1"/>
  <c r="G265" i="3"/>
  <c r="F265" i="3"/>
  <c r="E265" i="3"/>
  <c r="D265" i="3"/>
  <c r="A265" i="3"/>
  <c r="C265" i="3" s="1"/>
  <c r="G264" i="3"/>
  <c r="F264" i="3"/>
  <c r="E264" i="3"/>
  <c r="D264" i="3"/>
  <c r="A264" i="3"/>
  <c r="B264" i="3" s="1"/>
  <c r="Z263" i="3"/>
  <c r="Z264" i="3" s="1"/>
  <c r="Y263" i="3"/>
  <c r="Y264" i="3" s="1"/>
  <c r="X263" i="3"/>
  <c r="X264" i="3" s="1"/>
  <c r="W263" i="3"/>
  <c r="W264" i="3" s="1"/>
  <c r="V263" i="3"/>
  <c r="V264" i="3" s="1"/>
  <c r="U263" i="3"/>
  <c r="U264" i="3" s="1"/>
  <c r="T263" i="3"/>
  <c r="T264" i="3" s="1"/>
  <c r="S263" i="3"/>
  <c r="S264" i="3" s="1"/>
  <c r="R263" i="3"/>
  <c r="R264" i="3" s="1"/>
  <c r="O263" i="3"/>
  <c r="O264" i="3" s="1"/>
  <c r="G263" i="3"/>
  <c r="F263" i="3"/>
  <c r="E263" i="3"/>
  <c r="D263" i="3"/>
  <c r="A263" i="3"/>
  <c r="B263" i="3" s="1"/>
  <c r="P262" i="3"/>
  <c r="G262" i="3"/>
  <c r="F262" i="3"/>
  <c r="E262" i="3"/>
  <c r="D262" i="3"/>
  <c r="A262" i="3"/>
  <c r="B262" i="3" s="1"/>
  <c r="N261" i="3"/>
  <c r="P261" i="3" s="1"/>
  <c r="G261" i="3"/>
  <c r="F261" i="3"/>
  <c r="E261" i="3"/>
  <c r="D261" i="3"/>
  <c r="A261" i="3"/>
  <c r="C261" i="3" s="1"/>
  <c r="N260" i="3"/>
  <c r="G260" i="3"/>
  <c r="F260" i="3"/>
  <c r="E260" i="3"/>
  <c r="D260" i="3"/>
  <c r="A260" i="3"/>
  <c r="B260" i="3" s="1"/>
  <c r="G259" i="3"/>
  <c r="F259" i="3"/>
  <c r="E259" i="3"/>
  <c r="D259" i="3"/>
  <c r="A259" i="3"/>
  <c r="B259" i="3" s="1"/>
  <c r="G258" i="3"/>
  <c r="F258" i="3"/>
  <c r="E258" i="3"/>
  <c r="D258" i="3"/>
  <c r="A258" i="3"/>
  <c r="B258" i="3" s="1"/>
  <c r="G257" i="3"/>
  <c r="F257" i="3"/>
  <c r="E257" i="3"/>
  <c r="D257" i="3"/>
  <c r="A257" i="3"/>
  <c r="B257" i="3" s="1"/>
  <c r="Z256" i="3"/>
  <c r="Y256" i="3"/>
  <c r="X256" i="3"/>
  <c r="W256" i="3"/>
  <c r="V256" i="3"/>
  <c r="U256" i="3"/>
  <c r="S256" i="3"/>
  <c r="Q256" i="3"/>
  <c r="P256" i="3"/>
  <c r="O256" i="3"/>
  <c r="G256" i="3"/>
  <c r="F256" i="3"/>
  <c r="E256" i="3"/>
  <c r="D256" i="3"/>
  <c r="A256" i="3"/>
  <c r="B256" i="3" s="1"/>
  <c r="G255" i="3"/>
  <c r="F255" i="3"/>
  <c r="E255" i="3"/>
  <c r="D255" i="3"/>
  <c r="A255" i="3"/>
  <c r="B255" i="3" s="1"/>
  <c r="N254" i="3"/>
  <c r="T254" i="3" s="1"/>
  <c r="G254" i="3"/>
  <c r="F254" i="3"/>
  <c r="E254" i="3"/>
  <c r="D254" i="3"/>
  <c r="A254" i="3"/>
  <c r="B254" i="3" s="1"/>
  <c r="N253" i="3"/>
  <c r="T253" i="3" s="1"/>
  <c r="G253" i="3"/>
  <c r="F253" i="3"/>
  <c r="E253" i="3"/>
  <c r="D253" i="3"/>
  <c r="A253" i="3"/>
  <c r="C253" i="3" s="1"/>
  <c r="N252" i="3"/>
  <c r="T252" i="3" s="1"/>
  <c r="G252" i="3"/>
  <c r="F252" i="3"/>
  <c r="E252" i="3"/>
  <c r="D252" i="3"/>
  <c r="A252" i="3"/>
  <c r="C252" i="3" s="1"/>
  <c r="G251" i="3"/>
  <c r="F251" i="3"/>
  <c r="E251" i="3"/>
  <c r="D251" i="3"/>
  <c r="A251" i="3"/>
  <c r="C251" i="3" s="1"/>
  <c r="G250" i="3"/>
  <c r="F250" i="3"/>
  <c r="E250" i="3"/>
  <c r="D250" i="3"/>
  <c r="A250" i="3"/>
  <c r="C250" i="3" s="1"/>
  <c r="G249" i="3"/>
  <c r="F249" i="3"/>
  <c r="E249" i="3"/>
  <c r="D249" i="3"/>
  <c r="A249" i="3"/>
  <c r="C249" i="3" s="1"/>
  <c r="J245" i="3"/>
  <c r="J243" i="3"/>
  <c r="J242" i="3"/>
  <c r="J241" i="3"/>
  <c r="G237" i="3"/>
  <c r="F237" i="3"/>
  <c r="E237" i="3"/>
  <c r="D237" i="3"/>
  <c r="A237" i="3"/>
  <c r="C237" i="3" s="1"/>
  <c r="G236" i="3"/>
  <c r="F236" i="3"/>
  <c r="E236" i="3"/>
  <c r="D236" i="3"/>
  <c r="A236" i="3"/>
  <c r="C236" i="3" s="1"/>
  <c r="Z235" i="3"/>
  <c r="Y235" i="3"/>
  <c r="X235" i="3"/>
  <c r="W235" i="3"/>
  <c r="V235" i="3"/>
  <c r="U235" i="3"/>
  <c r="T235" i="3"/>
  <c r="S235" i="3"/>
  <c r="Q235" i="3"/>
  <c r="P235" i="3"/>
  <c r="O235" i="3"/>
  <c r="G235" i="3"/>
  <c r="F235" i="3"/>
  <c r="E235" i="3"/>
  <c r="D235" i="3"/>
  <c r="A235" i="3"/>
  <c r="B235" i="3" s="1"/>
  <c r="N234" i="3"/>
  <c r="R234" i="3" s="1"/>
  <c r="G234" i="3"/>
  <c r="F234" i="3"/>
  <c r="E234" i="3"/>
  <c r="D234" i="3"/>
  <c r="A234" i="3"/>
  <c r="N233" i="3"/>
  <c r="R233" i="3" s="1"/>
  <c r="G233" i="3"/>
  <c r="F233" i="3"/>
  <c r="E233" i="3"/>
  <c r="D233" i="3"/>
  <c r="A233" i="3"/>
  <c r="B233" i="3" s="1"/>
  <c r="R232" i="3"/>
  <c r="G232" i="3"/>
  <c r="F232" i="3"/>
  <c r="E232" i="3"/>
  <c r="D232" i="3"/>
  <c r="A232" i="3"/>
  <c r="C232" i="3" s="1"/>
  <c r="N231" i="3"/>
  <c r="R231" i="3" s="1"/>
  <c r="G231" i="3"/>
  <c r="F231" i="3"/>
  <c r="E231" i="3"/>
  <c r="D231" i="3"/>
  <c r="A231" i="3"/>
  <c r="C231" i="3" s="1"/>
  <c r="G230" i="3"/>
  <c r="F230" i="3"/>
  <c r="E230" i="3"/>
  <c r="D230" i="3"/>
  <c r="A230" i="3"/>
  <c r="C230" i="3" s="1"/>
  <c r="G229" i="3"/>
  <c r="F229" i="3"/>
  <c r="E229" i="3"/>
  <c r="D229" i="3"/>
  <c r="A229" i="3"/>
  <c r="C229" i="3" s="1"/>
  <c r="G228" i="3"/>
  <c r="F228" i="3"/>
  <c r="E228" i="3"/>
  <c r="D228" i="3"/>
  <c r="A228" i="3"/>
  <c r="C228" i="3" s="1"/>
  <c r="X227" i="3"/>
  <c r="W227" i="3"/>
  <c r="V227" i="3"/>
  <c r="U227" i="3"/>
  <c r="T227" i="3"/>
  <c r="S227" i="3"/>
  <c r="R227" i="3"/>
  <c r="Q227" i="3"/>
  <c r="O227" i="3"/>
  <c r="G227" i="3"/>
  <c r="F227" i="3"/>
  <c r="E227" i="3"/>
  <c r="D227" i="3"/>
  <c r="A227" i="3"/>
  <c r="C227" i="3" s="1"/>
  <c r="N226" i="3"/>
  <c r="P226" i="3" s="1"/>
  <c r="G226" i="3"/>
  <c r="F226" i="3"/>
  <c r="E226" i="3"/>
  <c r="D226" i="3"/>
  <c r="A226" i="3"/>
  <c r="N225" i="3"/>
  <c r="P225" i="3" s="1"/>
  <c r="G225" i="3"/>
  <c r="F225" i="3"/>
  <c r="E225" i="3"/>
  <c r="D225" i="3"/>
  <c r="A225" i="3"/>
  <c r="B225" i="3" s="1"/>
  <c r="P224" i="3"/>
  <c r="G224" i="3"/>
  <c r="F224" i="3"/>
  <c r="E224" i="3"/>
  <c r="D224" i="3"/>
  <c r="A224" i="3"/>
  <c r="B224" i="3" s="1"/>
  <c r="N223" i="3"/>
  <c r="P223" i="3" s="1"/>
  <c r="G223" i="3"/>
  <c r="F223" i="3"/>
  <c r="E223" i="3"/>
  <c r="D223" i="3"/>
  <c r="A223" i="3"/>
  <c r="N222" i="3"/>
  <c r="G222" i="3"/>
  <c r="F222" i="3"/>
  <c r="E222" i="3"/>
  <c r="D222" i="3"/>
  <c r="A222" i="3"/>
  <c r="C222" i="3" s="1"/>
  <c r="N221" i="3"/>
  <c r="G221" i="3"/>
  <c r="F221" i="3"/>
  <c r="E221" i="3"/>
  <c r="D221" i="3"/>
  <c r="A221" i="3"/>
  <c r="G220" i="3"/>
  <c r="F220" i="3"/>
  <c r="E220" i="3"/>
  <c r="D220" i="3"/>
  <c r="A220" i="3"/>
  <c r="C220" i="3" s="1"/>
  <c r="Z219" i="3"/>
  <c r="Z228" i="3" s="1"/>
  <c r="Y219" i="3"/>
  <c r="Y228" i="3" s="1"/>
  <c r="X219" i="3"/>
  <c r="W219" i="3"/>
  <c r="V219" i="3"/>
  <c r="U219" i="3"/>
  <c r="T219" i="3"/>
  <c r="S219" i="3"/>
  <c r="R219" i="3"/>
  <c r="Q219" i="3"/>
  <c r="O219" i="3"/>
  <c r="G219" i="3"/>
  <c r="F219" i="3"/>
  <c r="E219" i="3"/>
  <c r="D219" i="3"/>
  <c r="A219" i="3"/>
  <c r="B219" i="3" s="1"/>
  <c r="N218" i="3"/>
  <c r="P218" i="3" s="1"/>
  <c r="G218" i="3"/>
  <c r="F218" i="3"/>
  <c r="E218" i="3"/>
  <c r="D218" i="3"/>
  <c r="A218" i="3"/>
  <c r="B218" i="3" s="1"/>
  <c r="N217" i="3"/>
  <c r="P217" i="3" s="1"/>
  <c r="G217" i="3"/>
  <c r="F217" i="3"/>
  <c r="E217" i="3"/>
  <c r="D217" i="3"/>
  <c r="A217" i="3"/>
  <c r="C217" i="3" s="1"/>
  <c r="N216" i="3"/>
  <c r="P216" i="3" s="1"/>
  <c r="G216" i="3"/>
  <c r="F216" i="3"/>
  <c r="E216" i="3"/>
  <c r="D216" i="3"/>
  <c r="A216" i="3"/>
  <c r="C216" i="3" s="1"/>
  <c r="N215" i="3"/>
  <c r="P215" i="3" s="1"/>
  <c r="G215" i="3"/>
  <c r="F215" i="3"/>
  <c r="E215" i="3"/>
  <c r="D215" i="3"/>
  <c r="A215" i="3"/>
  <c r="C215" i="3" s="1"/>
  <c r="N214" i="3"/>
  <c r="P214" i="3" s="1"/>
  <c r="G214" i="3"/>
  <c r="F214" i="3"/>
  <c r="E214" i="3"/>
  <c r="D214" i="3"/>
  <c r="A214" i="3"/>
  <c r="B214" i="3" s="1"/>
  <c r="N213" i="3"/>
  <c r="P213" i="3" s="1"/>
  <c r="G213" i="3"/>
  <c r="F213" i="3"/>
  <c r="E213" i="3"/>
  <c r="D213" i="3"/>
  <c r="A213" i="3"/>
  <c r="C213" i="3" s="1"/>
  <c r="N212" i="3"/>
  <c r="P212" i="3" s="1"/>
  <c r="G212" i="3"/>
  <c r="F212" i="3"/>
  <c r="E212" i="3"/>
  <c r="D212" i="3"/>
  <c r="A212" i="3"/>
  <c r="N211" i="3"/>
  <c r="P211" i="3" s="1"/>
  <c r="G211" i="3"/>
  <c r="F211" i="3"/>
  <c r="E211" i="3"/>
  <c r="D211" i="3"/>
  <c r="A211" i="3"/>
  <c r="B211" i="3" s="1"/>
  <c r="N210" i="3"/>
  <c r="P210" i="3" s="1"/>
  <c r="G210" i="3"/>
  <c r="F210" i="3"/>
  <c r="E210" i="3"/>
  <c r="D210" i="3"/>
  <c r="A210" i="3"/>
  <c r="N209" i="3"/>
  <c r="P209" i="3" s="1"/>
  <c r="G209" i="3"/>
  <c r="F209" i="3"/>
  <c r="E209" i="3"/>
  <c r="D209" i="3"/>
  <c r="A209" i="3"/>
  <c r="C209" i="3" s="1"/>
  <c r="P208" i="3"/>
  <c r="G208" i="3"/>
  <c r="F208" i="3"/>
  <c r="E208" i="3"/>
  <c r="D208" i="3"/>
  <c r="A208" i="3"/>
  <c r="C208" i="3" s="1"/>
  <c r="N207" i="3"/>
  <c r="P207" i="3" s="1"/>
  <c r="G207" i="3"/>
  <c r="F207" i="3"/>
  <c r="E207" i="3"/>
  <c r="D207" i="3"/>
  <c r="A207" i="3"/>
  <c r="C207" i="3" s="1"/>
  <c r="N206" i="3"/>
  <c r="P206" i="3" s="1"/>
  <c r="G206" i="3"/>
  <c r="F206" i="3"/>
  <c r="E206" i="3"/>
  <c r="D206" i="3"/>
  <c r="A206" i="3"/>
  <c r="C206" i="3" s="1"/>
  <c r="N205" i="3"/>
  <c r="G205" i="3"/>
  <c r="F205" i="3"/>
  <c r="E205" i="3"/>
  <c r="D205" i="3"/>
  <c r="A205" i="3"/>
  <c r="C205" i="3" s="1"/>
  <c r="N204" i="3"/>
  <c r="G204" i="3"/>
  <c r="F204" i="3"/>
  <c r="E204" i="3"/>
  <c r="D204" i="3"/>
  <c r="A204" i="3"/>
  <c r="C204" i="3" s="1"/>
  <c r="G203" i="3"/>
  <c r="F203" i="3"/>
  <c r="E203" i="3"/>
  <c r="D203" i="3"/>
  <c r="A203" i="3"/>
  <c r="B203" i="3" s="1"/>
  <c r="G202" i="3"/>
  <c r="F202" i="3"/>
  <c r="E202" i="3"/>
  <c r="D202" i="3"/>
  <c r="A202" i="3"/>
  <c r="B202" i="3" s="1"/>
  <c r="G201" i="3"/>
  <c r="F201" i="3"/>
  <c r="E201" i="3"/>
  <c r="D201" i="3"/>
  <c r="A201" i="3"/>
  <c r="C201" i="3" s="1"/>
  <c r="G200" i="3"/>
  <c r="F200" i="3"/>
  <c r="E200" i="3"/>
  <c r="D200" i="3"/>
  <c r="A200" i="3"/>
  <c r="C200" i="3" s="1"/>
  <c r="Z199" i="3"/>
  <c r="Y199" i="3"/>
  <c r="Y200" i="3" s="1"/>
  <c r="X199" i="3"/>
  <c r="W199" i="3"/>
  <c r="V199" i="3"/>
  <c r="U199" i="3"/>
  <c r="T199" i="3"/>
  <c r="R199" i="3"/>
  <c r="Q199" i="3"/>
  <c r="P199" i="3"/>
  <c r="O199" i="3"/>
  <c r="G199" i="3"/>
  <c r="F199" i="3"/>
  <c r="E199" i="3"/>
  <c r="D199" i="3"/>
  <c r="A199" i="3"/>
  <c r="N198" i="3"/>
  <c r="S198" i="3" s="1"/>
  <c r="G198" i="3"/>
  <c r="F198" i="3"/>
  <c r="E198" i="3"/>
  <c r="D198" i="3"/>
  <c r="A198" i="3"/>
  <c r="B198" i="3" s="1"/>
  <c r="N197" i="3"/>
  <c r="S197" i="3" s="1"/>
  <c r="G197" i="3"/>
  <c r="F197" i="3"/>
  <c r="E197" i="3"/>
  <c r="D197" i="3"/>
  <c r="A197" i="3"/>
  <c r="C197" i="3" s="1"/>
  <c r="S196" i="3"/>
  <c r="G196" i="3"/>
  <c r="F196" i="3"/>
  <c r="E196" i="3"/>
  <c r="D196" i="3"/>
  <c r="A196" i="3"/>
  <c r="C196" i="3" s="1"/>
  <c r="S195" i="3"/>
  <c r="G195" i="3"/>
  <c r="F195" i="3"/>
  <c r="E195" i="3"/>
  <c r="D195" i="3"/>
  <c r="A195" i="3"/>
  <c r="B195" i="3" s="1"/>
  <c r="N194" i="3"/>
  <c r="G194" i="3"/>
  <c r="F194" i="3"/>
  <c r="E194" i="3"/>
  <c r="D194" i="3"/>
  <c r="A194" i="3"/>
  <c r="G193" i="3"/>
  <c r="F193" i="3"/>
  <c r="E193" i="3"/>
  <c r="D193" i="3"/>
  <c r="A193" i="3"/>
  <c r="C193" i="3" s="1"/>
  <c r="Z192" i="3"/>
  <c r="Y192" i="3"/>
  <c r="X192" i="3"/>
  <c r="W192" i="3"/>
  <c r="V192" i="3"/>
  <c r="U192" i="3"/>
  <c r="T192" i="3"/>
  <c r="S192" i="3"/>
  <c r="Q192" i="3"/>
  <c r="P192" i="3"/>
  <c r="O192" i="3"/>
  <c r="G192" i="3"/>
  <c r="F192" i="3"/>
  <c r="E192" i="3"/>
  <c r="D192" i="3"/>
  <c r="A192" i="3"/>
  <c r="B192" i="3" s="1"/>
  <c r="N191" i="3"/>
  <c r="R191" i="3" s="1"/>
  <c r="G191" i="3"/>
  <c r="F191" i="3"/>
  <c r="E191" i="3"/>
  <c r="D191" i="3"/>
  <c r="A191" i="3"/>
  <c r="N190" i="3"/>
  <c r="R190" i="3" s="1"/>
  <c r="G190" i="3"/>
  <c r="F190" i="3"/>
  <c r="E190" i="3"/>
  <c r="D190" i="3"/>
  <c r="A190" i="3"/>
  <c r="N189" i="3"/>
  <c r="R189" i="3" s="1"/>
  <c r="G189" i="3"/>
  <c r="F189" i="3"/>
  <c r="E189" i="3"/>
  <c r="D189" i="3"/>
  <c r="A189" i="3"/>
  <c r="N188" i="3"/>
  <c r="R188" i="3" s="1"/>
  <c r="G188" i="3"/>
  <c r="F188" i="3"/>
  <c r="E188" i="3"/>
  <c r="D188" i="3"/>
  <c r="A188" i="3"/>
  <c r="C188" i="3" s="1"/>
  <c r="G187" i="3"/>
  <c r="F187" i="3"/>
  <c r="E187" i="3"/>
  <c r="D187" i="3"/>
  <c r="A187" i="3"/>
  <c r="B187" i="3" s="1"/>
  <c r="G186" i="3"/>
  <c r="F186" i="3"/>
  <c r="E186" i="3"/>
  <c r="D186" i="3"/>
  <c r="A186" i="3"/>
  <c r="C186" i="3" s="1"/>
  <c r="G185" i="3"/>
  <c r="F185" i="3"/>
  <c r="E185" i="3"/>
  <c r="D185" i="3"/>
  <c r="A185" i="3"/>
  <c r="B185" i="3" s="1"/>
  <c r="G184" i="3"/>
  <c r="F184" i="3"/>
  <c r="E184" i="3"/>
  <c r="D184" i="3"/>
  <c r="A184" i="3"/>
  <c r="B184" i="3" s="1"/>
  <c r="Z183" i="3"/>
  <c r="Z184" i="3" s="1"/>
  <c r="Y183" i="3"/>
  <c r="Y184" i="3" s="1"/>
  <c r="X183" i="3"/>
  <c r="X184" i="3" s="1"/>
  <c r="W183" i="3"/>
  <c r="W184" i="3" s="1"/>
  <c r="V183" i="3"/>
  <c r="V184" i="3" s="1"/>
  <c r="U183" i="3"/>
  <c r="U184" i="3" s="1"/>
  <c r="T183" i="3"/>
  <c r="T184" i="3" s="1"/>
  <c r="Q183" i="3"/>
  <c r="Q184" i="3" s="1"/>
  <c r="P183" i="3"/>
  <c r="P184" i="3" s="1"/>
  <c r="O183" i="3"/>
  <c r="O184" i="3" s="1"/>
  <c r="G183" i="3"/>
  <c r="F183" i="3"/>
  <c r="E183" i="3"/>
  <c r="D183" i="3"/>
  <c r="A183" i="3"/>
  <c r="N182" i="3"/>
  <c r="R182" i="3" s="1"/>
  <c r="G182" i="3"/>
  <c r="F182" i="3"/>
  <c r="E182" i="3"/>
  <c r="D182" i="3"/>
  <c r="A182" i="3"/>
  <c r="B182" i="3" s="1"/>
  <c r="N181" i="3"/>
  <c r="S181" i="3" s="1"/>
  <c r="G181" i="3"/>
  <c r="F181" i="3"/>
  <c r="E181" i="3"/>
  <c r="D181" i="3"/>
  <c r="A181" i="3"/>
  <c r="B181" i="3" s="1"/>
  <c r="N180" i="3"/>
  <c r="S180" i="3" s="1"/>
  <c r="G180" i="3"/>
  <c r="F180" i="3"/>
  <c r="E180" i="3"/>
  <c r="D180" i="3"/>
  <c r="A180" i="3"/>
  <c r="C180" i="3" s="1"/>
  <c r="N179" i="3"/>
  <c r="R179" i="3" s="1"/>
  <c r="G179" i="3"/>
  <c r="F179" i="3"/>
  <c r="E179" i="3"/>
  <c r="D179" i="3"/>
  <c r="A179" i="3"/>
  <c r="B179" i="3" s="1"/>
  <c r="G178" i="3"/>
  <c r="F178" i="3"/>
  <c r="E178" i="3"/>
  <c r="D178" i="3"/>
  <c r="A178" i="3"/>
  <c r="B178" i="3" s="1"/>
  <c r="G177" i="3"/>
  <c r="F177" i="3"/>
  <c r="E177" i="3"/>
  <c r="D177" i="3"/>
  <c r="A177" i="3"/>
  <c r="G176" i="3"/>
  <c r="F176" i="3"/>
  <c r="E176" i="3"/>
  <c r="D176" i="3"/>
  <c r="A176" i="3"/>
  <c r="G175" i="3"/>
  <c r="F175" i="3"/>
  <c r="E175" i="3"/>
  <c r="D175" i="3"/>
  <c r="A175" i="3"/>
  <c r="B175" i="3" s="1"/>
  <c r="Z174" i="3"/>
  <c r="Y174" i="3"/>
  <c r="X174" i="3"/>
  <c r="W174" i="3"/>
  <c r="V174" i="3"/>
  <c r="U174" i="3"/>
  <c r="T174" i="3"/>
  <c r="S174" i="3"/>
  <c r="Q174" i="3"/>
  <c r="P174" i="3"/>
  <c r="O174" i="3"/>
  <c r="G174" i="3"/>
  <c r="F174" i="3"/>
  <c r="E174" i="3"/>
  <c r="D174" i="3"/>
  <c r="A174" i="3"/>
  <c r="C174" i="3" s="1"/>
  <c r="N173" i="3"/>
  <c r="R173" i="3" s="1"/>
  <c r="G173" i="3"/>
  <c r="F173" i="3"/>
  <c r="E173" i="3"/>
  <c r="D173" i="3"/>
  <c r="A173" i="3"/>
  <c r="C173" i="3" s="1"/>
  <c r="N172" i="3"/>
  <c r="R172" i="3" s="1"/>
  <c r="G172" i="3"/>
  <c r="F172" i="3"/>
  <c r="E172" i="3"/>
  <c r="D172" i="3"/>
  <c r="A172" i="3"/>
  <c r="C172" i="3" s="1"/>
  <c r="G171" i="3"/>
  <c r="F171" i="3"/>
  <c r="E171" i="3"/>
  <c r="D171" i="3"/>
  <c r="A171" i="3"/>
  <c r="B171" i="3" s="1"/>
  <c r="Z170" i="3"/>
  <c r="Y170" i="3"/>
  <c r="X170" i="3"/>
  <c r="W170" i="3"/>
  <c r="V170" i="3"/>
  <c r="U170" i="3"/>
  <c r="T170" i="3"/>
  <c r="S170" i="3"/>
  <c r="Q170" i="3"/>
  <c r="O170" i="3"/>
  <c r="G170" i="3"/>
  <c r="F170" i="3"/>
  <c r="E170" i="3"/>
  <c r="D170" i="3"/>
  <c r="A170" i="3"/>
  <c r="C170" i="3" s="1"/>
  <c r="N169" i="3"/>
  <c r="R169" i="3" s="1"/>
  <c r="G169" i="3"/>
  <c r="F169" i="3"/>
  <c r="E169" i="3"/>
  <c r="D169" i="3"/>
  <c r="A169" i="3"/>
  <c r="N168" i="3"/>
  <c r="R168" i="3" s="1"/>
  <c r="G168" i="3"/>
  <c r="F168" i="3"/>
  <c r="E168" i="3"/>
  <c r="D168" i="3"/>
  <c r="A168" i="3"/>
  <c r="B168" i="3" s="1"/>
  <c r="R167" i="3"/>
  <c r="G167" i="3"/>
  <c r="F167" i="3"/>
  <c r="E167" i="3"/>
  <c r="D167" i="3"/>
  <c r="A167" i="3"/>
  <c r="B167" i="3" s="1"/>
  <c r="N166" i="3"/>
  <c r="R166" i="3" s="1"/>
  <c r="G166" i="3"/>
  <c r="F166" i="3"/>
  <c r="E166" i="3"/>
  <c r="D166" i="3"/>
  <c r="A166" i="3"/>
  <c r="C166" i="3" s="1"/>
  <c r="N165" i="3"/>
  <c r="R165" i="3" s="1"/>
  <c r="G165" i="3"/>
  <c r="F165" i="3"/>
  <c r="E165" i="3"/>
  <c r="D165" i="3"/>
  <c r="A165" i="3"/>
  <c r="C165" i="3" s="1"/>
  <c r="N164" i="3"/>
  <c r="R164" i="3" s="1"/>
  <c r="G164" i="3"/>
  <c r="F164" i="3"/>
  <c r="E164" i="3"/>
  <c r="D164" i="3"/>
  <c r="A164" i="3"/>
  <c r="N163" i="3"/>
  <c r="G163" i="3"/>
  <c r="F163" i="3"/>
  <c r="E163" i="3"/>
  <c r="D163" i="3"/>
  <c r="A163" i="3"/>
  <c r="B163" i="3" s="1"/>
  <c r="N162" i="3"/>
  <c r="P162" i="3" s="1"/>
  <c r="G162" i="3"/>
  <c r="F162" i="3"/>
  <c r="E162" i="3"/>
  <c r="D162" i="3"/>
  <c r="A162" i="3"/>
  <c r="P161" i="3"/>
  <c r="G161" i="3"/>
  <c r="F161" i="3"/>
  <c r="E161" i="3"/>
  <c r="D161" i="3"/>
  <c r="A161" i="3"/>
  <c r="C161" i="3" s="1"/>
  <c r="N160" i="3"/>
  <c r="P160" i="3" s="1"/>
  <c r="G160" i="3"/>
  <c r="F160" i="3"/>
  <c r="E160" i="3"/>
  <c r="D160" i="3"/>
  <c r="A160" i="3"/>
  <c r="B160" i="3" s="1"/>
  <c r="G159" i="3"/>
  <c r="F159" i="3"/>
  <c r="E159" i="3"/>
  <c r="D159" i="3"/>
  <c r="A159" i="3"/>
  <c r="G158" i="3"/>
  <c r="F158" i="3"/>
  <c r="E158" i="3"/>
  <c r="D158" i="3"/>
  <c r="A158" i="3"/>
  <c r="G157" i="3"/>
  <c r="F157" i="3"/>
  <c r="E157" i="3"/>
  <c r="D157" i="3"/>
  <c r="A157" i="3"/>
  <c r="B157" i="3" s="1"/>
  <c r="G156" i="3"/>
  <c r="F156" i="3"/>
  <c r="E156" i="3"/>
  <c r="D156" i="3"/>
  <c r="A156" i="3"/>
  <c r="B156" i="3" s="1"/>
  <c r="Z155" i="3"/>
  <c r="Y155" i="3"/>
  <c r="X155" i="3"/>
  <c r="W155" i="3"/>
  <c r="V155" i="3"/>
  <c r="U155" i="3"/>
  <c r="T155" i="3"/>
  <c r="S155" i="3"/>
  <c r="R155" i="3"/>
  <c r="P155" i="3"/>
  <c r="O155" i="3"/>
  <c r="G155" i="3"/>
  <c r="F155" i="3"/>
  <c r="E155" i="3"/>
  <c r="D155" i="3"/>
  <c r="A155" i="3"/>
  <c r="B155" i="3" s="1"/>
  <c r="N154" i="3"/>
  <c r="Q154" i="3" s="1"/>
  <c r="G154" i="3"/>
  <c r="F154" i="3"/>
  <c r="E154" i="3"/>
  <c r="D154" i="3"/>
  <c r="A154" i="3"/>
  <c r="C154" i="3" s="1"/>
  <c r="N153" i="3"/>
  <c r="Q153" i="3" s="1"/>
  <c r="G153" i="3"/>
  <c r="F153" i="3"/>
  <c r="E153" i="3"/>
  <c r="D153" i="3"/>
  <c r="A153" i="3"/>
  <c r="C153" i="3" s="1"/>
  <c r="N152" i="3"/>
  <c r="Q152" i="3" s="1"/>
  <c r="G152" i="3"/>
  <c r="F152" i="3"/>
  <c r="E152" i="3"/>
  <c r="D152" i="3"/>
  <c r="A152" i="3"/>
  <c r="C152" i="3" s="1"/>
  <c r="N151" i="3"/>
  <c r="G151" i="3"/>
  <c r="F151" i="3"/>
  <c r="E151" i="3"/>
  <c r="D151" i="3"/>
  <c r="A151" i="3"/>
  <c r="B151" i="3" s="1"/>
  <c r="G150" i="3"/>
  <c r="F150" i="3"/>
  <c r="E150" i="3"/>
  <c r="D150" i="3"/>
  <c r="A150" i="3"/>
  <c r="C150" i="3" s="1"/>
  <c r="Z149" i="3"/>
  <c r="Y149" i="3"/>
  <c r="X149" i="3"/>
  <c r="W149" i="3"/>
  <c r="V149" i="3"/>
  <c r="U149" i="3"/>
  <c r="T149" i="3"/>
  <c r="R149" i="3"/>
  <c r="P149" i="3"/>
  <c r="O149" i="3"/>
  <c r="G149" i="3"/>
  <c r="F149" i="3"/>
  <c r="E149" i="3"/>
  <c r="D149" i="3"/>
  <c r="A149" i="3"/>
  <c r="C149" i="3" s="1"/>
  <c r="N148" i="3"/>
  <c r="S148" i="3" s="1"/>
  <c r="G148" i="3"/>
  <c r="F148" i="3"/>
  <c r="E148" i="3"/>
  <c r="D148" i="3"/>
  <c r="A148" i="3"/>
  <c r="C148" i="3" s="1"/>
  <c r="N147" i="3"/>
  <c r="Q147" i="3" s="1"/>
  <c r="G147" i="3"/>
  <c r="F147" i="3"/>
  <c r="E147" i="3"/>
  <c r="D147" i="3"/>
  <c r="A147" i="3"/>
  <c r="C147" i="3" s="1"/>
  <c r="N146" i="3"/>
  <c r="Q146" i="3" s="1"/>
  <c r="G146" i="3"/>
  <c r="F146" i="3"/>
  <c r="E146" i="3"/>
  <c r="D146" i="3"/>
  <c r="A146" i="3"/>
  <c r="C146" i="3" s="1"/>
  <c r="N145" i="3"/>
  <c r="G145" i="3"/>
  <c r="F145" i="3"/>
  <c r="E145" i="3"/>
  <c r="D145" i="3"/>
  <c r="A145" i="3"/>
  <c r="B145" i="3" s="1"/>
  <c r="S144" i="3"/>
  <c r="G144" i="3"/>
  <c r="F144" i="3"/>
  <c r="E144" i="3"/>
  <c r="D144" i="3"/>
  <c r="A144" i="3"/>
  <c r="B144" i="3" s="1"/>
  <c r="G143" i="3"/>
  <c r="F143" i="3"/>
  <c r="E143" i="3"/>
  <c r="D143" i="3"/>
  <c r="A143" i="3"/>
  <c r="Z142" i="3"/>
  <c r="Y142" i="3"/>
  <c r="X142" i="3"/>
  <c r="W142" i="3"/>
  <c r="V142" i="3"/>
  <c r="U142" i="3"/>
  <c r="T142" i="3"/>
  <c r="R142" i="3"/>
  <c r="Q142" i="3"/>
  <c r="G142" i="3"/>
  <c r="F142" i="3"/>
  <c r="E142" i="3"/>
  <c r="D142" i="3"/>
  <c r="A142" i="3"/>
  <c r="C142" i="3" s="1"/>
  <c r="N141" i="3"/>
  <c r="P141" i="3" s="1"/>
  <c r="G141" i="3"/>
  <c r="F141" i="3"/>
  <c r="E141" i="3"/>
  <c r="D141" i="3"/>
  <c r="A141" i="3"/>
  <c r="C141" i="3" s="1"/>
  <c r="N140" i="3"/>
  <c r="P140" i="3" s="1"/>
  <c r="G140" i="3"/>
  <c r="F140" i="3"/>
  <c r="E140" i="3"/>
  <c r="D140" i="3"/>
  <c r="A140" i="3"/>
  <c r="B140" i="3" s="1"/>
  <c r="N139" i="3"/>
  <c r="G139" i="3"/>
  <c r="F139" i="3"/>
  <c r="E139" i="3"/>
  <c r="D139" i="3"/>
  <c r="A139" i="3"/>
  <c r="B139" i="3" s="1"/>
  <c r="N138" i="3"/>
  <c r="P138" i="3" s="1"/>
  <c r="G138" i="3"/>
  <c r="F138" i="3"/>
  <c r="E138" i="3"/>
  <c r="D138" i="3"/>
  <c r="A138" i="3"/>
  <c r="C138" i="3" s="1"/>
  <c r="N137" i="3"/>
  <c r="P137" i="3" s="1"/>
  <c r="G137" i="3"/>
  <c r="F137" i="3"/>
  <c r="E137" i="3"/>
  <c r="D137" i="3"/>
  <c r="A137" i="3"/>
  <c r="C137" i="3" s="1"/>
  <c r="N136" i="3"/>
  <c r="P136" i="3" s="1"/>
  <c r="G136" i="3"/>
  <c r="F136" i="3"/>
  <c r="E136" i="3"/>
  <c r="D136" i="3"/>
  <c r="A136" i="3"/>
  <c r="C136" i="3" s="1"/>
  <c r="N135" i="3"/>
  <c r="P135" i="3" s="1"/>
  <c r="G135" i="3"/>
  <c r="F135" i="3"/>
  <c r="E135" i="3"/>
  <c r="D135" i="3"/>
  <c r="A135" i="3"/>
  <c r="C135" i="3" s="1"/>
  <c r="N134" i="3"/>
  <c r="P134" i="3" s="1"/>
  <c r="G134" i="3"/>
  <c r="F134" i="3"/>
  <c r="E134" i="3"/>
  <c r="D134" i="3"/>
  <c r="A134" i="3"/>
  <c r="B134" i="3" s="1"/>
  <c r="N133" i="3"/>
  <c r="S133" i="3" s="1"/>
  <c r="G133" i="3"/>
  <c r="F133" i="3"/>
  <c r="E133" i="3"/>
  <c r="D133" i="3"/>
  <c r="A133" i="3"/>
  <c r="C133" i="3" s="1"/>
  <c r="N132" i="3"/>
  <c r="S132" i="3" s="1"/>
  <c r="G132" i="3"/>
  <c r="F132" i="3"/>
  <c r="E132" i="3"/>
  <c r="D132" i="3"/>
  <c r="A132" i="3"/>
  <c r="C132" i="3" s="1"/>
  <c r="N131" i="3"/>
  <c r="S131" i="3" s="1"/>
  <c r="G131" i="3"/>
  <c r="F131" i="3"/>
  <c r="E131" i="3"/>
  <c r="D131" i="3"/>
  <c r="A131" i="3"/>
  <c r="B131" i="3" s="1"/>
  <c r="N130" i="3"/>
  <c r="S130" i="3" s="1"/>
  <c r="G130" i="3"/>
  <c r="F130" i="3"/>
  <c r="E130" i="3"/>
  <c r="D130" i="3"/>
  <c r="A130" i="3"/>
  <c r="B130" i="3" s="1"/>
  <c r="N129" i="3"/>
  <c r="G129" i="3"/>
  <c r="F129" i="3"/>
  <c r="E129" i="3"/>
  <c r="D129" i="3"/>
  <c r="A129" i="3"/>
  <c r="C129" i="3" s="1"/>
  <c r="N128" i="3"/>
  <c r="S128" i="3" s="1"/>
  <c r="G128" i="3"/>
  <c r="F128" i="3"/>
  <c r="E128" i="3"/>
  <c r="D128" i="3"/>
  <c r="A128" i="3"/>
  <c r="C128" i="3" s="1"/>
  <c r="G127" i="3"/>
  <c r="F127" i="3"/>
  <c r="E127" i="3"/>
  <c r="D127" i="3"/>
  <c r="A127" i="3"/>
  <c r="C127" i="3" s="1"/>
  <c r="G126" i="3"/>
  <c r="F126" i="3"/>
  <c r="E126" i="3"/>
  <c r="D126" i="3"/>
  <c r="A126" i="3"/>
  <c r="C126" i="3" s="1"/>
  <c r="G125" i="3"/>
  <c r="F125" i="3"/>
  <c r="E125" i="3"/>
  <c r="D125" i="3"/>
  <c r="A125" i="3"/>
  <c r="B125" i="3" s="1"/>
  <c r="Z124" i="3"/>
  <c r="Y124" i="3"/>
  <c r="X124" i="3"/>
  <c r="W124" i="3"/>
  <c r="V124" i="3"/>
  <c r="U124" i="3"/>
  <c r="S124" i="3"/>
  <c r="R124" i="3"/>
  <c r="Q124" i="3"/>
  <c r="O124" i="3"/>
  <c r="G124" i="3"/>
  <c r="F124" i="3"/>
  <c r="E124" i="3"/>
  <c r="D124" i="3"/>
  <c r="A124" i="3"/>
  <c r="B124" i="3" s="1"/>
  <c r="N123" i="3"/>
  <c r="P123" i="3" s="1"/>
  <c r="G123" i="3"/>
  <c r="F123" i="3"/>
  <c r="E123" i="3"/>
  <c r="D123" i="3"/>
  <c r="A123" i="3"/>
  <c r="C123" i="3" s="1"/>
  <c r="P122" i="3"/>
  <c r="G122" i="3"/>
  <c r="F122" i="3"/>
  <c r="E122" i="3"/>
  <c r="D122" i="3"/>
  <c r="A122" i="3"/>
  <c r="C122" i="3" s="1"/>
  <c r="N121" i="3"/>
  <c r="T121" i="3" s="1"/>
  <c r="G121" i="3"/>
  <c r="F121" i="3"/>
  <c r="E121" i="3"/>
  <c r="D121" i="3"/>
  <c r="A121" i="3"/>
  <c r="C121" i="3" s="1"/>
  <c r="N120" i="3"/>
  <c r="T120" i="3" s="1"/>
  <c r="G120" i="3"/>
  <c r="F120" i="3"/>
  <c r="E120" i="3"/>
  <c r="D120" i="3"/>
  <c r="A120" i="3"/>
  <c r="B120" i="3" s="1"/>
  <c r="N119" i="3"/>
  <c r="T119" i="3" s="1"/>
  <c r="G119" i="3"/>
  <c r="F119" i="3"/>
  <c r="E119" i="3"/>
  <c r="D119" i="3"/>
  <c r="A119" i="3"/>
  <c r="N118" i="3"/>
  <c r="T118" i="3" s="1"/>
  <c r="G118" i="3"/>
  <c r="F118" i="3"/>
  <c r="E118" i="3"/>
  <c r="D118" i="3"/>
  <c r="A118" i="3"/>
  <c r="B118" i="3" s="1"/>
  <c r="N117" i="3"/>
  <c r="T117" i="3" s="1"/>
  <c r="G117" i="3"/>
  <c r="F117" i="3"/>
  <c r="E117" i="3"/>
  <c r="D117" i="3"/>
  <c r="A117" i="3"/>
  <c r="C117" i="3" s="1"/>
  <c r="N116" i="3"/>
  <c r="G116" i="3"/>
  <c r="F116" i="3"/>
  <c r="E116" i="3"/>
  <c r="D116" i="3"/>
  <c r="A116" i="3"/>
  <c r="C116" i="3" s="1"/>
  <c r="G115" i="3"/>
  <c r="F115" i="3"/>
  <c r="E115" i="3"/>
  <c r="D115" i="3"/>
  <c r="A115" i="3"/>
  <c r="B115" i="3" s="1"/>
  <c r="G114" i="3"/>
  <c r="F114" i="3"/>
  <c r="E114" i="3"/>
  <c r="D114" i="3"/>
  <c r="A114" i="3"/>
  <c r="B114" i="3" s="1"/>
  <c r="G113" i="3"/>
  <c r="F113" i="3"/>
  <c r="E113" i="3"/>
  <c r="D113" i="3"/>
  <c r="A113" i="3"/>
  <c r="J109" i="3"/>
  <c r="J107" i="3"/>
  <c r="J106" i="3"/>
  <c r="J105" i="3"/>
  <c r="G101" i="3"/>
  <c r="F101" i="3"/>
  <c r="E101" i="3"/>
  <c r="D101" i="3"/>
  <c r="A101" i="3"/>
  <c r="G100" i="3"/>
  <c r="F100" i="3"/>
  <c r="E100" i="3"/>
  <c r="D100" i="3"/>
  <c r="A100" i="3"/>
  <c r="C100" i="3" s="1"/>
  <c r="Z99" i="3"/>
  <c r="Y99" i="3"/>
  <c r="X99" i="3"/>
  <c r="W99" i="3"/>
  <c r="V99" i="3"/>
  <c r="U99" i="3"/>
  <c r="T99" i="3"/>
  <c r="S99" i="3"/>
  <c r="R99" i="3"/>
  <c r="P99" i="3"/>
  <c r="O99" i="3"/>
  <c r="G99" i="3"/>
  <c r="F99" i="3"/>
  <c r="E99" i="3"/>
  <c r="D99" i="3"/>
  <c r="A99" i="3"/>
  <c r="C99" i="3" s="1"/>
  <c r="Q98" i="3"/>
  <c r="G98" i="3"/>
  <c r="F98" i="3"/>
  <c r="E98" i="3"/>
  <c r="D98" i="3"/>
  <c r="A98" i="3"/>
  <c r="Q97" i="3"/>
  <c r="G97" i="3"/>
  <c r="F97" i="3"/>
  <c r="E97" i="3"/>
  <c r="D97" i="3"/>
  <c r="A97" i="3"/>
  <c r="C97" i="3" s="1"/>
  <c r="N96" i="3"/>
  <c r="Q96" i="3" s="1"/>
  <c r="G96" i="3"/>
  <c r="F96" i="3"/>
  <c r="E96" i="3"/>
  <c r="D96" i="3"/>
  <c r="A96" i="3"/>
  <c r="B96" i="3" s="1"/>
  <c r="N95" i="3"/>
  <c r="Q95" i="3" s="1"/>
  <c r="G95" i="3"/>
  <c r="F95" i="3"/>
  <c r="E95" i="3"/>
  <c r="D95" i="3"/>
  <c r="A95" i="3"/>
  <c r="C95" i="3" s="1"/>
  <c r="G94" i="3"/>
  <c r="F94" i="3"/>
  <c r="E94" i="3"/>
  <c r="D94" i="3"/>
  <c r="A94" i="3"/>
  <c r="C94" i="3" s="1"/>
  <c r="G93" i="3"/>
  <c r="F93" i="3"/>
  <c r="E93" i="3"/>
  <c r="D93" i="3"/>
  <c r="A93" i="3"/>
  <c r="B93" i="3" s="1"/>
  <c r="Z92" i="3"/>
  <c r="Y92" i="3"/>
  <c r="X92" i="3"/>
  <c r="W92" i="3"/>
  <c r="V92" i="3"/>
  <c r="T92" i="3"/>
  <c r="S92" i="3"/>
  <c r="R92" i="3"/>
  <c r="Q92" i="3"/>
  <c r="P92" i="3"/>
  <c r="O92" i="3"/>
  <c r="G92" i="3"/>
  <c r="F92" i="3"/>
  <c r="E92" i="3"/>
  <c r="D92" i="3"/>
  <c r="A92" i="3"/>
  <c r="N91" i="3"/>
  <c r="U91" i="3" s="1"/>
  <c r="G91" i="3"/>
  <c r="F91" i="3"/>
  <c r="E91" i="3"/>
  <c r="D91" i="3"/>
  <c r="A91" i="3"/>
  <c r="B91" i="3" s="1"/>
  <c r="N90" i="3"/>
  <c r="U90" i="3" s="1"/>
  <c r="G90" i="3"/>
  <c r="F90" i="3"/>
  <c r="E90" i="3"/>
  <c r="D90" i="3"/>
  <c r="A90" i="3"/>
  <c r="C90" i="3" s="1"/>
  <c r="G89" i="3"/>
  <c r="F89" i="3"/>
  <c r="E89" i="3"/>
  <c r="D89" i="3"/>
  <c r="A89" i="3"/>
  <c r="C89" i="3" s="1"/>
  <c r="G88" i="3"/>
  <c r="F88" i="3"/>
  <c r="E88" i="3"/>
  <c r="D88" i="3"/>
  <c r="A88" i="3"/>
  <c r="C88" i="3" s="1"/>
  <c r="G87" i="3"/>
  <c r="F87" i="3"/>
  <c r="E87" i="3"/>
  <c r="D87" i="3"/>
  <c r="A87" i="3"/>
  <c r="C87" i="3" s="1"/>
  <c r="G86" i="3"/>
  <c r="F86" i="3"/>
  <c r="E86" i="3"/>
  <c r="D86" i="3"/>
  <c r="A86" i="3"/>
  <c r="Z85" i="3"/>
  <c r="R25" i="1" s="1"/>
  <c r="Y85" i="3"/>
  <c r="Q25" i="1" s="1"/>
  <c r="X85" i="3"/>
  <c r="P25" i="1" s="1"/>
  <c r="W85" i="3"/>
  <c r="O25" i="1" s="1"/>
  <c r="V85" i="3"/>
  <c r="N25" i="1" s="1"/>
  <c r="U85" i="3"/>
  <c r="T85" i="3"/>
  <c r="L25" i="1" s="1"/>
  <c r="S85" i="3"/>
  <c r="K25" i="1" s="1"/>
  <c r="Q85" i="3"/>
  <c r="I25" i="1" s="1"/>
  <c r="O85" i="3"/>
  <c r="G25" i="1" s="1"/>
  <c r="G85" i="3"/>
  <c r="F85" i="3"/>
  <c r="E85" i="3"/>
  <c r="D85" i="3"/>
  <c r="A85" i="3"/>
  <c r="C85" i="3" s="1"/>
  <c r="N84" i="3"/>
  <c r="G84" i="3"/>
  <c r="F84" i="3"/>
  <c r="E84" i="3"/>
  <c r="D84" i="3"/>
  <c r="A84" i="3"/>
  <c r="C84" i="3" s="1"/>
  <c r="N83" i="3"/>
  <c r="P83" i="3" s="1"/>
  <c r="P85" i="3" s="1"/>
  <c r="G83" i="3"/>
  <c r="F83" i="3"/>
  <c r="E83" i="3"/>
  <c r="D83" i="3"/>
  <c r="A83" i="3"/>
  <c r="C83" i="3" s="1"/>
  <c r="N82" i="3"/>
  <c r="G82" i="3"/>
  <c r="F82" i="3"/>
  <c r="E82" i="3"/>
  <c r="D82" i="3"/>
  <c r="A82" i="3"/>
  <c r="B82" i="3" s="1"/>
  <c r="N81" i="3"/>
  <c r="R81" i="3" s="1"/>
  <c r="G81" i="3"/>
  <c r="F81" i="3"/>
  <c r="E81" i="3"/>
  <c r="D81" i="3"/>
  <c r="A81" i="3"/>
  <c r="C81" i="3" s="1"/>
  <c r="N80" i="3"/>
  <c r="R80" i="3" s="1"/>
  <c r="G80" i="3"/>
  <c r="F80" i="3"/>
  <c r="E80" i="3"/>
  <c r="D80" i="3"/>
  <c r="A80" i="3"/>
  <c r="B80" i="3" s="1"/>
  <c r="N79" i="3"/>
  <c r="R79" i="3" s="1"/>
  <c r="G79" i="3"/>
  <c r="F79" i="3"/>
  <c r="E79" i="3"/>
  <c r="D79" i="3"/>
  <c r="A79" i="3"/>
  <c r="C79" i="3" s="1"/>
  <c r="N78" i="3"/>
  <c r="R78" i="3" s="1"/>
  <c r="G78" i="3"/>
  <c r="F78" i="3"/>
  <c r="E78" i="3"/>
  <c r="D78" i="3"/>
  <c r="A78" i="3"/>
  <c r="B78" i="3" s="1"/>
  <c r="N77" i="3"/>
  <c r="R77" i="3" s="1"/>
  <c r="G77" i="3"/>
  <c r="F77" i="3"/>
  <c r="E77" i="3"/>
  <c r="D77" i="3"/>
  <c r="A77" i="3"/>
  <c r="C77" i="3" s="1"/>
  <c r="N76" i="3"/>
  <c r="R76" i="3" s="1"/>
  <c r="G76" i="3"/>
  <c r="F76" i="3"/>
  <c r="E76" i="3"/>
  <c r="D76" i="3"/>
  <c r="A76" i="3"/>
  <c r="C76" i="3" s="1"/>
  <c r="N75" i="3"/>
  <c r="R75" i="3" s="1"/>
  <c r="G75" i="3"/>
  <c r="F75" i="3"/>
  <c r="E75" i="3"/>
  <c r="D75" i="3"/>
  <c r="A75" i="3"/>
  <c r="C75" i="3" s="1"/>
  <c r="G74" i="3"/>
  <c r="F74" i="3"/>
  <c r="E74" i="3"/>
  <c r="D74" i="3"/>
  <c r="A74" i="3"/>
  <c r="B74" i="3" s="1"/>
  <c r="G73" i="3"/>
  <c r="F73" i="3"/>
  <c r="E73" i="3"/>
  <c r="D73" i="3"/>
  <c r="A73" i="3"/>
  <c r="C73" i="3" s="1"/>
  <c r="G72" i="3"/>
  <c r="F72" i="3"/>
  <c r="E72" i="3"/>
  <c r="D72" i="3"/>
  <c r="A72" i="3"/>
  <c r="C72" i="3" s="1"/>
  <c r="G71" i="3"/>
  <c r="F71" i="3"/>
  <c r="E71" i="3"/>
  <c r="D71" i="3"/>
  <c r="A71" i="3"/>
  <c r="B71" i="3" s="1"/>
  <c r="Z70" i="3"/>
  <c r="Y70" i="3"/>
  <c r="X70" i="3"/>
  <c r="W70" i="3"/>
  <c r="V70" i="3"/>
  <c r="U70" i="3"/>
  <c r="S70" i="3"/>
  <c r="R70" i="3"/>
  <c r="Q70" i="3"/>
  <c r="O70" i="3"/>
  <c r="G70" i="3"/>
  <c r="F70" i="3"/>
  <c r="E70" i="3"/>
  <c r="D70" i="3"/>
  <c r="A70" i="3"/>
  <c r="B70" i="3" s="1"/>
  <c r="N69" i="3"/>
  <c r="P69" i="3" s="1"/>
  <c r="P70" i="3" s="1"/>
  <c r="G69" i="3"/>
  <c r="F69" i="3"/>
  <c r="E69" i="3"/>
  <c r="D69" i="3"/>
  <c r="A69" i="3"/>
  <c r="B69" i="3" s="1"/>
  <c r="N68" i="3"/>
  <c r="G68" i="3"/>
  <c r="F68" i="3"/>
  <c r="E68" i="3"/>
  <c r="D68" i="3"/>
  <c r="A68" i="3"/>
  <c r="B68" i="3" s="1"/>
  <c r="G67" i="3"/>
  <c r="F67" i="3"/>
  <c r="E67" i="3"/>
  <c r="D67" i="3"/>
  <c r="A67" i="3"/>
  <c r="B67" i="3" s="1"/>
  <c r="Z66" i="3"/>
  <c r="Y66" i="3"/>
  <c r="X66" i="3"/>
  <c r="W66" i="3"/>
  <c r="V66" i="3"/>
  <c r="U66" i="3"/>
  <c r="T66" i="3"/>
  <c r="S66" i="3"/>
  <c r="R66" i="3"/>
  <c r="Q66" i="3"/>
  <c r="O66" i="3"/>
  <c r="G66" i="3"/>
  <c r="F66" i="3"/>
  <c r="E66" i="3"/>
  <c r="D66" i="3"/>
  <c r="A66" i="3"/>
  <c r="B66" i="3" s="1"/>
  <c r="N65" i="3"/>
  <c r="G65" i="3"/>
  <c r="F65" i="3"/>
  <c r="E65" i="3"/>
  <c r="D65" i="3"/>
  <c r="A65" i="3"/>
  <c r="C65" i="3" s="1"/>
  <c r="N64" i="3"/>
  <c r="P64" i="3" s="1"/>
  <c r="G64" i="3"/>
  <c r="F64" i="3"/>
  <c r="E64" i="3"/>
  <c r="D64" i="3"/>
  <c r="A64" i="3"/>
  <c r="C64" i="3" s="1"/>
  <c r="N63" i="3"/>
  <c r="P63" i="3" s="1"/>
  <c r="G63" i="3"/>
  <c r="F63" i="3"/>
  <c r="E63" i="3"/>
  <c r="D63" i="3"/>
  <c r="A63" i="3"/>
  <c r="C63" i="3" s="1"/>
  <c r="N62" i="3"/>
  <c r="P62" i="3" s="1"/>
  <c r="G62" i="3"/>
  <c r="F62" i="3"/>
  <c r="E62" i="3"/>
  <c r="D62" i="3"/>
  <c r="A62" i="3"/>
  <c r="B62" i="3" s="1"/>
  <c r="N61" i="3"/>
  <c r="P61" i="3" s="1"/>
  <c r="G61" i="3"/>
  <c r="F61" i="3"/>
  <c r="E61" i="3"/>
  <c r="D61" i="3"/>
  <c r="A61" i="3"/>
  <c r="C61" i="3" s="1"/>
  <c r="N60" i="3"/>
  <c r="P60" i="3" s="1"/>
  <c r="G60" i="3"/>
  <c r="F60" i="3"/>
  <c r="E60" i="3"/>
  <c r="D60" i="3"/>
  <c r="A60" i="3"/>
  <c r="C60" i="3" s="1"/>
  <c r="P59" i="3"/>
  <c r="G59" i="3"/>
  <c r="F59" i="3"/>
  <c r="E59" i="3"/>
  <c r="D59" i="3"/>
  <c r="A59" i="3"/>
  <c r="N58" i="3"/>
  <c r="G58" i="3"/>
  <c r="F58" i="3"/>
  <c r="E58" i="3"/>
  <c r="D58" i="3"/>
  <c r="A58" i="3"/>
  <c r="C58" i="3" s="1"/>
  <c r="N57" i="3"/>
  <c r="P57" i="3" s="1"/>
  <c r="G57" i="3"/>
  <c r="F57" i="3"/>
  <c r="E57" i="3"/>
  <c r="D57" i="3"/>
  <c r="A57" i="3"/>
  <c r="B57" i="3" s="1"/>
  <c r="G56" i="3"/>
  <c r="F56" i="3"/>
  <c r="E56" i="3"/>
  <c r="D56" i="3"/>
  <c r="A56" i="3"/>
  <c r="C56" i="3" s="1"/>
  <c r="Z55" i="3"/>
  <c r="Y55" i="3"/>
  <c r="X55" i="3"/>
  <c r="W55" i="3"/>
  <c r="V55" i="3"/>
  <c r="U55" i="3"/>
  <c r="T55" i="3"/>
  <c r="S55" i="3"/>
  <c r="Q55" i="3"/>
  <c r="P55" i="3"/>
  <c r="O55" i="3"/>
  <c r="G55" i="3"/>
  <c r="F55" i="3"/>
  <c r="E55" i="3"/>
  <c r="D55" i="3"/>
  <c r="A55" i="3"/>
  <c r="C55" i="3" s="1"/>
  <c r="N54" i="3"/>
  <c r="R54" i="3" s="1"/>
  <c r="G54" i="3"/>
  <c r="F54" i="3"/>
  <c r="E54" i="3"/>
  <c r="D54" i="3"/>
  <c r="A54" i="3"/>
  <c r="B54" i="3" s="1"/>
  <c r="N53" i="3"/>
  <c r="R53" i="3" s="1"/>
  <c r="G53" i="3"/>
  <c r="F53" i="3"/>
  <c r="E53" i="3"/>
  <c r="D53" i="3"/>
  <c r="A53" i="3"/>
  <c r="C53" i="3" s="1"/>
  <c r="N52" i="3"/>
  <c r="R52" i="3" s="1"/>
  <c r="G52" i="3"/>
  <c r="F52" i="3"/>
  <c r="E52" i="3"/>
  <c r="D52" i="3"/>
  <c r="A52" i="3"/>
  <c r="N51" i="3"/>
  <c r="R51" i="3" s="1"/>
  <c r="G51" i="3"/>
  <c r="F51" i="3"/>
  <c r="E51" i="3"/>
  <c r="D51" i="3"/>
  <c r="A51" i="3"/>
  <c r="B51" i="3" s="1"/>
  <c r="N50" i="3"/>
  <c r="G50" i="3"/>
  <c r="F50" i="3"/>
  <c r="E50" i="3"/>
  <c r="D50" i="3"/>
  <c r="A50" i="3"/>
  <c r="C50" i="3" s="1"/>
  <c r="R49" i="3"/>
  <c r="G49" i="3"/>
  <c r="F49" i="3"/>
  <c r="E49" i="3"/>
  <c r="D49" i="3"/>
  <c r="A49" i="3"/>
  <c r="C49" i="3" s="1"/>
  <c r="G48" i="3"/>
  <c r="F48" i="3"/>
  <c r="E48" i="3"/>
  <c r="D48" i="3"/>
  <c r="A48" i="3"/>
  <c r="B48" i="3" s="1"/>
  <c r="W47" i="3"/>
  <c r="V47" i="3"/>
  <c r="U47" i="3"/>
  <c r="T47" i="3"/>
  <c r="S47" i="3"/>
  <c r="Q47" i="3"/>
  <c r="O47" i="3"/>
  <c r="G47" i="3"/>
  <c r="F47" i="3"/>
  <c r="E47" i="3"/>
  <c r="D47" i="3"/>
  <c r="A47" i="3"/>
  <c r="C47" i="3" s="1"/>
  <c r="N46" i="3"/>
  <c r="P46" i="3" s="1"/>
  <c r="G46" i="3"/>
  <c r="F46" i="3"/>
  <c r="E46" i="3"/>
  <c r="D46" i="3"/>
  <c r="A46" i="3"/>
  <c r="C46" i="3" s="1"/>
  <c r="N45" i="3"/>
  <c r="P45" i="3" s="1"/>
  <c r="G45" i="3"/>
  <c r="F45" i="3"/>
  <c r="E45" i="3"/>
  <c r="D45" i="3"/>
  <c r="A45" i="3"/>
  <c r="C45" i="3" s="1"/>
  <c r="N44" i="3"/>
  <c r="P44" i="3" s="1"/>
  <c r="G44" i="3"/>
  <c r="F44" i="3"/>
  <c r="E44" i="3"/>
  <c r="D44" i="3"/>
  <c r="A44" i="3"/>
  <c r="C44" i="3" s="1"/>
  <c r="Z43" i="3"/>
  <c r="Y43" i="3"/>
  <c r="X43" i="3"/>
  <c r="N43" i="3"/>
  <c r="P43" i="3" s="1"/>
  <c r="G43" i="3"/>
  <c r="F43" i="3"/>
  <c r="E43" i="3"/>
  <c r="D43" i="3"/>
  <c r="A43" i="3"/>
  <c r="C43" i="3" s="1"/>
  <c r="N42" i="3"/>
  <c r="P42" i="3" s="1"/>
  <c r="G42" i="3"/>
  <c r="F42" i="3"/>
  <c r="E42" i="3"/>
  <c r="D42" i="3"/>
  <c r="A42" i="3"/>
  <c r="C42" i="3" s="1"/>
  <c r="N41" i="3"/>
  <c r="R41" i="3" s="1"/>
  <c r="G41" i="3"/>
  <c r="F41" i="3"/>
  <c r="E41" i="3"/>
  <c r="D41" i="3"/>
  <c r="A41" i="3"/>
  <c r="B41" i="3" s="1"/>
  <c r="N40" i="3"/>
  <c r="R40" i="3" s="1"/>
  <c r="G40" i="3"/>
  <c r="F40" i="3"/>
  <c r="E40" i="3"/>
  <c r="D40" i="3"/>
  <c r="A40" i="3"/>
  <c r="C40" i="3" s="1"/>
  <c r="N39" i="3"/>
  <c r="R39" i="3" s="1"/>
  <c r="G39" i="3"/>
  <c r="F39" i="3"/>
  <c r="E39" i="3"/>
  <c r="D39" i="3"/>
  <c r="A39" i="3"/>
  <c r="B39" i="3" s="1"/>
  <c r="N38" i="3"/>
  <c r="R38" i="3" s="1"/>
  <c r="G38" i="3"/>
  <c r="F38" i="3"/>
  <c r="E38" i="3"/>
  <c r="D38" i="3"/>
  <c r="A38" i="3"/>
  <c r="C38" i="3" s="1"/>
  <c r="N37" i="3"/>
  <c r="R37" i="3" s="1"/>
  <c r="G37" i="3"/>
  <c r="F37" i="3"/>
  <c r="E37" i="3"/>
  <c r="D37" i="3"/>
  <c r="A37" i="3"/>
  <c r="B37" i="3" s="1"/>
  <c r="G36" i="3"/>
  <c r="F36" i="3"/>
  <c r="E36" i="3"/>
  <c r="D36" i="3"/>
  <c r="A36" i="3"/>
  <c r="B36" i="3" s="1"/>
  <c r="Z35" i="3"/>
  <c r="Y35" i="3"/>
  <c r="X35" i="3"/>
  <c r="W35" i="3"/>
  <c r="V35" i="3"/>
  <c r="U35" i="3"/>
  <c r="T35" i="3"/>
  <c r="S35" i="3"/>
  <c r="R35" i="3"/>
  <c r="O35" i="3"/>
  <c r="G35" i="3"/>
  <c r="F35" i="3"/>
  <c r="E35" i="3"/>
  <c r="D35" i="3"/>
  <c r="A35" i="3"/>
  <c r="C35" i="3" s="1"/>
  <c r="N34" i="3"/>
  <c r="P34" i="3" s="1"/>
  <c r="G34" i="3"/>
  <c r="F34" i="3"/>
  <c r="E34" i="3"/>
  <c r="D34" i="3"/>
  <c r="A34" i="3"/>
  <c r="B34" i="3" s="1"/>
  <c r="N33" i="3"/>
  <c r="P33" i="3" s="1"/>
  <c r="G33" i="3"/>
  <c r="F33" i="3"/>
  <c r="E33" i="3"/>
  <c r="D33" i="3"/>
  <c r="A33" i="3"/>
  <c r="C33" i="3" s="1"/>
  <c r="N32" i="3"/>
  <c r="Q32" i="3" s="1"/>
  <c r="G32" i="3"/>
  <c r="F32" i="3"/>
  <c r="E32" i="3"/>
  <c r="D32" i="3"/>
  <c r="A32" i="3"/>
  <c r="B32" i="3" s="1"/>
  <c r="N31" i="3"/>
  <c r="Q31" i="3" s="1"/>
  <c r="G31" i="3"/>
  <c r="F31" i="3"/>
  <c r="E31" i="3"/>
  <c r="D31" i="3"/>
  <c r="A31" i="3"/>
  <c r="C31" i="3" s="1"/>
  <c r="N30" i="3"/>
  <c r="Q30" i="3" s="1"/>
  <c r="G30" i="3"/>
  <c r="F30" i="3"/>
  <c r="E30" i="3"/>
  <c r="D30" i="3"/>
  <c r="A30" i="3"/>
  <c r="C30" i="3" s="1"/>
  <c r="N29" i="3"/>
  <c r="P29" i="3" s="1"/>
  <c r="G29" i="3"/>
  <c r="F29" i="3"/>
  <c r="E29" i="3"/>
  <c r="D29" i="3"/>
  <c r="A29" i="3"/>
  <c r="C29" i="3" s="1"/>
  <c r="N28" i="3"/>
  <c r="P28" i="3" s="1"/>
  <c r="G28" i="3"/>
  <c r="F28" i="3"/>
  <c r="E28" i="3"/>
  <c r="D28" i="3"/>
  <c r="A28" i="3"/>
  <c r="C28" i="3" s="1"/>
  <c r="Q27" i="3"/>
  <c r="G27" i="3"/>
  <c r="F27" i="3"/>
  <c r="E27" i="3"/>
  <c r="D27" i="3"/>
  <c r="A27" i="3"/>
  <c r="N26" i="3"/>
  <c r="Q26" i="3" s="1"/>
  <c r="G26" i="3"/>
  <c r="F26" i="3"/>
  <c r="E26" i="3"/>
  <c r="D26" i="3"/>
  <c r="A26" i="3"/>
  <c r="C26" i="3" s="1"/>
  <c r="N25" i="3"/>
  <c r="Q25" i="3" s="1"/>
  <c r="G25" i="3"/>
  <c r="F25" i="3"/>
  <c r="E25" i="3"/>
  <c r="D25" i="3"/>
  <c r="A25" i="3"/>
  <c r="B25" i="3" s="1"/>
  <c r="N24" i="3"/>
  <c r="G24" i="3"/>
  <c r="F24" i="3"/>
  <c r="E24" i="3"/>
  <c r="D24" i="3"/>
  <c r="A24" i="3"/>
  <c r="B24" i="3" s="1"/>
  <c r="N23" i="3"/>
  <c r="G23" i="3"/>
  <c r="F23" i="3"/>
  <c r="E23" i="3"/>
  <c r="D23" i="3"/>
  <c r="A23" i="3"/>
  <c r="C23" i="3" s="1"/>
  <c r="N22" i="3"/>
  <c r="G22" i="3"/>
  <c r="F22" i="3"/>
  <c r="E22" i="3"/>
  <c r="D22" i="3"/>
  <c r="A22" i="3"/>
  <c r="B22" i="3" s="1"/>
  <c r="N21" i="3"/>
  <c r="G21" i="3"/>
  <c r="F21" i="3"/>
  <c r="E21" i="3"/>
  <c r="D21" i="3"/>
  <c r="A21" i="3"/>
  <c r="B21" i="3" s="1"/>
  <c r="G20" i="3"/>
  <c r="F20" i="3"/>
  <c r="E20" i="3"/>
  <c r="D20" i="3"/>
  <c r="A20" i="3"/>
  <c r="B20" i="3" s="1"/>
  <c r="Z19" i="3"/>
  <c r="Y19" i="3"/>
  <c r="X19" i="3"/>
  <c r="W19" i="3"/>
  <c r="V19" i="3"/>
  <c r="U19" i="3"/>
  <c r="T19" i="3"/>
  <c r="S19" i="3"/>
  <c r="R19" i="3"/>
  <c r="O19" i="3"/>
  <c r="G19" i="3"/>
  <c r="F19" i="3"/>
  <c r="E19" i="3"/>
  <c r="D19" i="3"/>
  <c r="A19" i="3"/>
  <c r="B19" i="3" s="1"/>
  <c r="P18" i="3"/>
  <c r="P19" i="3" s="1"/>
  <c r="G18" i="3"/>
  <c r="F18" i="3"/>
  <c r="E18" i="3"/>
  <c r="D18" i="3"/>
  <c r="A18" i="3"/>
  <c r="C18" i="3" s="1"/>
  <c r="N17" i="3"/>
  <c r="Q17" i="3" s="1"/>
  <c r="Q19" i="3" s="1"/>
  <c r="G17" i="3"/>
  <c r="F17" i="3"/>
  <c r="E17" i="3"/>
  <c r="D17" i="3"/>
  <c r="A17" i="3"/>
  <c r="B17" i="3" s="1"/>
  <c r="N16" i="3"/>
  <c r="G16" i="3"/>
  <c r="F16" i="3"/>
  <c r="E16" i="3"/>
  <c r="D16" i="3"/>
  <c r="A16" i="3"/>
  <c r="C16" i="3" s="1"/>
  <c r="G15" i="3"/>
  <c r="F15" i="3"/>
  <c r="E15" i="3"/>
  <c r="D15" i="3"/>
  <c r="A15" i="3"/>
  <c r="B15" i="3" s="1"/>
  <c r="X14" i="3"/>
  <c r="Y14" i="3" s="1"/>
  <c r="J10" i="3"/>
  <c r="J8" i="3"/>
  <c r="J7" i="3"/>
  <c r="J6" i="3"/>
  <c r="B6" i="3"/>
  <c r="Q70" i="1"/>
  <c r="Q68" i="1" s="1"/>
  <c r="Q71" i="1" s="1"/>
  <c r="O70" i="1"/>
  <c r="O68" i="1" s="1"/>
  <c r="O71" i="1" s="1"/>
  <c r="M70" i="1"/>
  <c r="M68" i="1" s="1"/>
  <c r="M71" i="1" s="1"/>
  <c r="L70" i="1"/>
  <c r="L68" i="1" s="1"/>
  <c r="L71" i="1" s="1"/>
  <c r="H70" i="1"/>
  <c r="H68" i="1" s="1"/>
  <c r="H71" i="1" s="1"/>
  <c r="R67" i="1"/>
  <c r="Q67" i="1"/>
  <c r="P67" i="1"/>
  <c r="O67" i="1"/>
  <c r="N67" i="1"/>
  <c r="M67" i="1"/>
  <c r="L67" i="1"/>
  <c r="K67" i="1"/>
  <c r="J67" i="1"/>
  <c r="I67" i="1"/>
  <c r="H67" i="1"/>
  <c r="G62" i="1"/>
  <c r="G60" i="1" s="1"/>
  <c r="G63" i="1" s="1"/>
  <c r="F61" i="1"/>
  <c r="D61" i="1" s="1"/>
  <c r="J59" i="1"/>
  <c r="Q42" i="1"/>
  <c r="M42" i="1"/>
  <c r="J42" i="1"/>
  <c r="G42" i="1"/>
  <c r="F41" i="1"/>
  <c r="D41" i="1" s="1"/>
  <c r="R40" i="1"/>
  <c r="M40" i="1"/>
  <c r="K40" i="1"/>
  <c r="F39" i="1"/>
  <c r="D39" i="1" s="1"/>
  <c r="F37" i="1"/>
  <c r="D37" i="1"/>
  <c r="F34" i="1"/>
  <c r="D34" i="1"/>
  <c r="R32" i="1"/>
  <c r="Q32" i="1"/>
  <c r="P32" i="1"/>
  <c r="O32" i="1"/>
  <c r="N32" i="1"/>
  <c r="M32" i="1"/>
  <c r="L32" i="1"/>
  <c r="K32" i="1"/>
  <c r="J32" i="1"/>
  <c r="I32" i="1"/>
  <c r="H32" i="1"/>
  <c r="G32" i="1"/>
  <c r="F30" i="1"/>
  <c r="D30" i="1" s="1"/>
  <c r="F28" i="1"/>
  <c r="F26" i="1"/>
  <c r="D26" i="1" s="1"/>
  <c r="M25" i="1"/>
  <c r="F24" i="1"/>
  <c r="D24" i="1" s="1"/>
  <c r="D22" i="1"/>
  <c r="R20" i="1"/>
  <c r="Q20" i="1"/>
  <c r="P20" i="1"/>
  <c r="O20" i="1"/>
  <c r="N20" i="1"/>
  <c r="M20" i="1"/>
  <c r="L20" i="1"/>
  <c r="K20" i="1"/>
  <c r="J20" i="1"/>
  <c r="I20" i="1"/>
  <c r="H20" i="1"/>
  <c r="G20" i="1"/>
  <c r="S522" i="3" l="1"/>
  <c r="S527" i="3" s="1"/>
  <c r="N527" i="3"/>
  <c r="Q527" i="3"/>
  <c r="A525" i="3"/>
  <c r="A526" i="3"/>
  <c r="B441" i="3"/>
  <c r="C281" i="3"/>
  <c r="B299" i="3"/>
  <c r="C318" i="3"/>
  <c r="B253" i="3"/>
  <c r="C225" i="3"/>
  <c r="B161" i="3"/>
  <c r="B462" i="3"/>
  <c r="C192" i="3"/>
  <c r="B363" i="3"/>
  <c r="AB529" i="3"/>
  <c r="AB536" i="3"/>
  <c r="C124" i="3"/>
  <c r="B379" i="3"/>
  <c r="B393" i="3"/>
  <c r="AB537" i="3"/>
  <c r="AB543" i="3"/>
  <c r="C328" i="3"/>
  <c r="F67" i="1"/>
  <c r="D67" i="1" s="1"/>
  <c r="F32" i="1"/>
  <c r="D32" i="1" s="1"/>
  <c r="C255" i="3"/>
  <c r="B345" i="3"/>
  <c r="B204" i="3"/>
  <c r="C233" i="3"/>
  <c r="B94" i="3"/>
  <c r="C259" i="3"/>
  <c r="B23" i="3"/>
  <c r="B150" i="3"/>
  <c r="C171" i="3"/>
  <c r="B46" i="3"/>
  <c r="C260" i="3"/>
  <c r="B316" i="3"/>
  <c r="D20" i="1"/>
  <c r="C224" i="3"/>
  <c r="B237" i="3"/>
  <c r="C118" i="3"/>
  <c r="C160" i="3"/>
  <c r="S182" i="3"/>
  <c r="W295" i="3"/>
  <c r="W401" i="3" s="1"/>
  <c r="O36" i="1" s="1"/>
  <c r="V175" i="3"/>
  <c r="N70" i="3"/>
  <c r="AB542" i="3"/>
  <c r="C278" i="3"/>
  <c r="C91" i="3"/>
  <c r="C168" i="3"/>
  <c r="B313" i="3"/>
  <c r="B317" i="3"/>
  <c r="B370" i="3"/>
  <c r="C473" i="3"/>
  <c r="B196" i="3"/>
  <c r="C36" i="3"/>
  <c r="C125" i="3"/>
  <c r="O156" i="3"/>
  <c r="B222" i="3"/>
  <c r="X415" i="3"/>
  <c r="C467" i="3"/>
  <c r="C469" i="3"/>
  <c r="C145" i="3"/>
  <c r="C151" i="3"/>
  <c r="O228" i="3"/>
  <c r="N551" i="3"/>
  <c r="C37" i="3"/>
  <c r="C257" i="3"/>
  <c r="B339" i="3"/>
  <c r="C202" i="3"/>
  <c r="B75" i="3"/>
  <c r="C140" i="3"/>
  <c r="B391" i="3"/>
  <c r="A578" i="3"/>
  <c r="V100" i="3"/>
  <c r="N27" i="1" s="1"/>
  <c r="B33" i="3"/>
  <c r="B44" i="3"/>
  <c r="C93" i="3"/>
  <c r="B122" i="3"/>
  <c r="C182" i="3"/>
  <c r="B213" i="3"/>
  <c r="T228" i="3"/>
  <c r="N263" i="3"/>
  <c r="N264" i="3" s="1"/>
  <c r="O295" i="3"/>
  <c r="B311" i="3"/>
  <c r="C371" i="3"/>
  <c r="B394" i="3"/>
  <c r="C411" i="3"/>
  <c r="B485" i="3"/>
  <c r="C501" i="3"/>
  <c r="P100" i="3"/>
  <c r="H27" i="1" s="1"/>
  <c r="Q149" i="3"/>
  <c r="V228" i="3"/>
  <c r="B35" i="3"/>
  <c r="C41" i="3"/>
  <c r="B208" i="3"/>
  <c r="X228" i="3"/>
  <c r="C466" i="3"/>
  <c r="C476" i="3"/>
  <c r="C15" i="3"/>
  <c r="C22" i="3"/>
  <c r="S100" i="3"/>
  <c r="K27" i="1" s="1"/>
  <c r="O200" i="3"/>
  <c r="N227" i="3"/>
  <c r="Z490" i="3"/>
  <c r="R62" i="1" s="1"/>
  <c r="R60" i="1" s="1"/>
  <c r="R63" i="1" s="1"/>
  <c r="Q99" i="3"/>
  <c r="Q100" i="3" s="1"/>
  <c r="I27" i="1" s="1"/>
  <c r="X175" i="3"/>
  <c r="B85" i="3"/>
  <c r="C156" i="3"/>
  <c r="B322" i="3"/>
  <c r="P351" i="3"/>
  <c r="P352" i="3" s="1"/>
  <c r="B348" i="3"/>
  <c r="B397" i="3"/>
  <c r="C408" i="3"/>
  <c r="AB533" i="3"/>
  <c r="B205" i="3"/>
  <c r="C218" i="3"/>
  <c r="R253" i="3"/>
  <c r="C262" i="3"/>
  <c r="B355" i="3"/>
  <c r="B404" i="3"/>
  <c r="W415" i="3"/>
  <c r="W421" i="3" s="1"/>
  <c r="O38" i="1" s="1"/>
  <c r="B417" i="3"/>
  <c r="B445" i="3"/>
  <c r="C48" i="3"/>
  <c r="B50" i="3"/>
  <c r="C62" i="3"/>
  <c r="T100" i="3"/>
  <c r="L27" i="1" s="1"/>
  <c r="R156" i="3"/>
  <c r="Z175" i="3"/>
  <c r="C175" i="3"/>
  <c r="C275" i="3"/>
  <c r="AB534" i="3"/>
  <c r="AB540" i="3"/>
  <c r="B58" i="3"/>
  <c r="X100" i="3"/>
  <c r="P27" i="1" s="1"/>
  <c r="P35" i="3"/>
  <c r="C54" i="3"/>
  <c r="Z200" i="3"/>
  <c r="C211" i="3"/>
  <c r="C256" i="3"/>
  <c r="B365" i="3"/>
  <c r="C477" i="3"/>
  <c r="C19" i="3"/>
  <c r="C69" i="3"/>
  <c r="B81" i="3"/>
  <c r="C144" i="3"/>
  <c r="Z156" i="3"/>
  <c r="T175" i="3"/>
  <c r="N183" i="3"/>
  <c r="N184" i="3" s="1"/>
  <c r="C184" i="3"/>
  <c r="Q200" i="3"/>
  <c r="W200" i="3"/>
  <c r="C203" i="3"/>
  <c r="C235" i="3"/>
  <c r="B252" i="3"/>
  <c r="B272" i="3"/>
  <c r="C277" i="3"/>
  <c r="B292" i="3"/>
  <c r="X295" i="3"/>
  <c r="B323" i="3"/>
  <c r="B335" i="3"/>
  <c r="B352" i="3"/>
  <c r="B356" i="3"/>
  <c r="B361" i="3"/>
  <c r="R382" i="3"/>
  <c r="B401" i="3"/>
  <c r="B438" i="3"/>
  <c r="N99" i="3"/>
  <c r="U175" i="3"/>
  <c r="X200" i="3"/>
  <c r="Y295" i="3"/>
  <c r="N434" i="3"/>
  <c r="N435" i="3" s="1"/>
  <c r="Z295" i="3"/>
  <c r="AB532" i="3"/>
  <c r="B56" i="3"/>
  <c r="B76" i="3"/>
  <c r="C179" i="3"/>
  <c r="B186" i="3"/>
  <c r="B207" i="3"/>
  <c r="B220" i="3"/>
  <c r="P227" i="3"/>
  <c r="B230" i="3"/>
  <c r="B232" i="3"/>
  <c r="C263" i="3"/>
  <c r="B265" i="3"/>
  <c r="C267" i="3"/>
  <c r="C285" i="3"/>
  <c r="P294" i="3"/>
  <c r="B315" i="3"/>
  <c r="C343" i="3"/>
  <c r="B389" i="3"/>
  <c r="AB538" i="3"/>
  <c r="Q228" i="3"/>
  <c r="A564" i="3"/>
  <c r="C20" i="3"/>
  <c r="B18" i="3"/>
  <c r="Y71" i="3"/>
  <c r="Q23" i="1" s="1"/>
  <c r="B43" i="3"/>
  <c r="C68" i="3"/>
  <c r="C80" i="3"/>
  <c r="P124" i="3"/>
  <c r="T156" i="3"/>
  <c r="B200" i="3"/>
  <c r="B236" i="3"/>
  <c r="C258" i="3"/>
  <c r="C269" i="3"/>
  <c r="B291" i="3"/>
  <c r="B307" i="3"/>
  <c r="C326" i="3"/>
  <c r="AB373" i="3"/>
  <c r="B406" i="3"/>
  <c r="B413" i="3"/>
  <c r="B464" i="3"/>
  <c r="B481" i="3"/>
  <c r="A534" i="3"/>
  <c r="Q548" i="3"/>
  <c r="AA548" i="3" s="1"/>
  <c r="AB548" i="3" s="1"/>
  <c r="R295" i="3"/>
  <c r="N55" i="3"/>
  <c r="C66" i="3"/>
  <c r="W71" i="3"/>
  <c r="C70" i="3"/>
  <c r="C82" i="3"/>
  <c r="C139" i="3"/>
  <c r="B165" i="3"/>
  <c r="C264" i="3"/>
  <c r="S295" i="3"/>
  <c r="B300" i="3"/>
  <c r="B353" i="3"/>
  <c r="B362" i="3"/>
  <c r="B369" i="3"/>
  <c r="C398" i="3"/>
  <c r="C402" i="3"/>
  <c r="U415" i="3"/>
  <c r="U421" i="3" s="1"/>
  <c r="M38" i="1" s="1"/>
  <c r="B410" i="3"/>
  <c r="T295" i="3"/>
  <c r="C34" i="3"/>
  <c r="B53" i="3"/>
  <c r="B141" i="3"/>
  <c r="C167" i="3"/>
  <c r="O175" i="3"/>
  <c r="S175" i="3"/>
  <c r="S179" i="3"/>
  <c r="S183" i="3" s="1"/>
  <c r="S184" i="3" s="1"/>
  <c r="C185" i="3"/>
  <c r="N192" i="3"/>
  <c r="C195" i="3"/>
  <c r="B268" i="3"/>
  <c r="B280" i="3"/>
  <c r="B284" i="3"/>
  <c r="U295" i="3"/>
  <c r="U401" i="3" s="1"/>
  <c r="M36" i="1" s="1"/>
  <c r="C296" i="3"/>
  <c r="B321" i="3"/>
  <c r="B349" i="3"/>
  <c r="P358" i="3"/>
  <c r="Q399" i="3"/>
  <c r="Q400" i="3" s="1"/>
  <c r="B412" i="3"/>
  <c r="V415" i="3"/>
  <c r="V421" i="3" s="1"/>
  <c r="N38" i="1" s="1"/>
  <c r="B420" i="3"/>
  <c r="B468" i="3"/>
  <c r="C499" i="3"/>
  <c r="AB535" i="3"/>
  <c r="AB541" i="3"/>
  <c r="C57" i="3"/>
  <c r="B73" i="3"/>
  <c r="C187" i="3"/>
  <c r="C286" i="3"/>
  <c r="B290" i="3"/>
  <c r="Q294" i="3"/>
  <c r="C306" i="3"/>
  <c r="C390" i="3"/>
  <c r="A586" i="3"/>
  <c r="F40" i="1"/>
  <c r="D40" i="1" s="1"/>
  <c r="Q381" i="3"/>
  <c r="N381" i="3"/>
  <c r="S376" i="3"/>
  <c r="S381" i="3" s="1"/>
  <c r="S382" i="3" s="1"/>
  <c r="S401" i="3" s="1"/>
  <c r="C131" i="3"/>
  <c r="X401" i="3"/>
  <c r="P36" i="1" s="1"/>
  <c r="N35" i="3"/>
  <c r="B29" i="3"/>
  <c r="C39" i="3"/>
  <c r="B60" i="3"/>
  <c r="T68" i="3"/>
  <c r="T70" i="3" s="1"/>
  <c r="T71" i="3" s="1"/>
  <c r="L23" i="1" s="1"/>
  <c r="C78" i="3"/>
  <c r="B87" i="3"/>
  <c r="Z100" i="3"/>
  <c r="R27" i="1" s="1"/>
  <c r="C96" i="3"/>
  <c r="C120" i="3"/>
  <c r="B147" i="3"/>
  <c r="B170" i="3"/>
  <c r="W175" i="3"/>
  <c r="B172" i="3"/>
  <c r="B193" i="3"/>
  <c r="B215" i="3"/>
  <c r="B227" i="3"/>
  <c r="B229" i="3"/>
  <c r="R254" i="3"/>
  <c r="B273" i="3"/>
  <c r="B301" i="3"/>
  <c r="B308" i="3"/>
  <c r="B314" i="3"/>
  <c r="B329" i="3"/>
  <c r="B341" i="3"/>
  <c r="B359" i="3"/>
  <c r="C377" i="3"/>
  <c r="B380" i="3"/>
  <c r="B395" i="3"/>
  <c r="B400" i="3"/>
  <c r="B409" i="3"/>
  <c r="B443" i="3"/>
  <c r="AA524" i="3"/>
  <c r="AB524" i="3" s="1"/>
  <c r="AB539" i="3"/>
  <c r="R586" i="3"/>
  <c r="A555" i="3"/>
  <c r="C32" i="3"/>
  <c r="C67" i="3"/>
  <c r="Y586" i="3"/>
  <c r="C71" i="3"/>
  <c r="B89" i="3"/>
  <c r="N92" i="3"/>
  <c r="N100" i="3" s="1"/>
  <c r="O100" i="3"/>
  <c r="G27" i="1" s="1"/>
  <c r="B133" i="3"/>
  <c r="B154" i="3"/>
  <c r="S228" i="3"/>
  <c r="B231" i="3"/>
  <c r="B250" i="3"/>
  <c r="P282" i="3"/>
  <c r="B276" i="3"/>
  <c r="C279" i="3"/>
  <c r="B282" i="3"/>
  <c r="B319" i="3"/>
  <c r="B324" i="3"/>
  <c r="B333" i="3"/>
  <c r="C336" i="3"/>
  <c r="B346" i="3"/>
  <c r="B364" i="3"/>
  <c r="B367" i="3"/>
  <c r="B383" i="3"/>
  <c r="B414" i="3"/>
  <c r="B418" i="3"/>
  <c r="R420" i="3"/>
  <c r="B424" i="3"/>
  <c r="B428" i="3"/>
  <c r="B448" i="3"/>
  <c r="B483" i="3"/>
  <c r="B491" i="3"/>
  <c r="B503" i="3"/>
  <c r="A540" i="3"/>
  <c r="A546" i="3"/>
  <c r="P586" i="3"/>
  <c r="N47" i="3"/>
  <c r="U156" i="3"/>
  <c r="Y175" i="3"/>
  <c r="N235" i="3"/>
  <c r="B392" i="3"/>
  <c r="R415" i="3"/>
  <c r="B422" i="3"/>
  <c r="A562" i="3"/>
  <c r="A573" i="3"/>
  <c r="X71" i="3"/>
  <c r="P23" i="1" s="1"/>
  <c r="P21" i="1" s="1"/>
  <c r="N66" i="3"/>
  <c r="N142" i="3"/>
  <c r="P170" i="3"/>
  <c r="P175" i="3" s="1"/>
  <c r="N170" i="3"/>
  <c r="U228" i="3"/>
  <c r="N256" i="3"/>
  <c r="N282" i="3"/>
  <c r="Z415" i="3"/>
  <c r="Z421" i="3" s="1"/>
  <c r="R38" i="1" s="1"/>
  <c r="A567" i="3"/>
  <c r="A575" i="3"/>
  <c r="Y100" i="3"/>
  <c r="Q27" i="1" s="1"/>
  <c r="Q21" i="1" s="1"/>
  <c r="R47" i="3"/>
  <c r="S71" i="3"/>
  <c r="K23" i="1" s="1"/>
  <c r="B77" i="3"/>
  <c r="B95" i="3"/>
  <c r="B188" i="3"/>
  <c r="T200" i="3"/>
  <c r="B228" i="3"/>
  <c r="X421" i="3"/>
  <c r="P38" i="1" s="1"/>
  <c r="S490" i="3"/>
  <c r="K62" i="1" s="1"/>
  <c r="K60" i="1" s="1"/>
  <c r="K63" i="1" s="1"/>
  <c r="A577" i="3"/>
  <c r="V71" i="3"/>
  <c r="N23" i="1" s="1"/>
  <c r="P58" i="3"/>
  <c r="B64" i="3"/>
  <c r="C115" i="3"/>
  <c r="B153" i="3"/>
  <c r="B26" i="3"/>
  <c r="B126" i="3"/>
  <c r="C178" i="3"/>
  <c r="V200" i="3"/>
  <c r="C219" i="3"/>
  <c r="Q260" i="3"/>
  <c r="Q263" i="3" s="1"/>
  <c r="Q264" i="3" s="1"/>
  <c r="Q374" i="3"/>
  <c r="T490" i="3"/>
  <c r="L62" i="1" s="1"/>
  <c r="L60" i="1" s="1"/>
  <c r="L63" i="1" s="1"/>
  <c r="A549" i="3"/>
  <c r="U586" i="3"/>
  <c r="U71" i="3"/>
  <c r="M23" i="1" s="1"/>
  <c r="R174" i="3"/>
  <c r="N399" i="3"/>
  <c r="N400" i="3" s="1"/>
  <c r="P489" i="3"/>
  <c r="U490" i="3"/>
  <c r="M62" i="1" s="1"/>
  <c r="M60" i="1" s="1"/>
  <c r="M63" i="1" s="1"/>
  <c r="A537" i="3"/>
  <c r="Z71" i="3"/>
  <c r="R23" i="1" s="1"/>
  <c r="B30" i="3"/>
  <c r="B88" i="3"/>
  <c r="N155" i="3"/>
  <c r="V156" i="3"/>
  <c r="N174" i="3"/>
  <c r="R181" i="3"/>
  <c r="B206" i="3"/>
  <c r="B209" i="3"/>
  <c r="R235" i="3"/>
  <c r="B249" i="3"/>
  <c r="B251" i="3"/>
  <c r="B261" i="3"/>
  <c r="B271" i="3"/>
  <c r="B295" i="3"/>
  <c r="C302" i="3"/>
  <c r="B330" i="3"/>
  <c r="C350" i="3"/>
  <c r="B357" i="3"/>
  <c r="B396" i="3"/>
  <c r="C399" i="3"/>
  <c r="B498" i="3"/>
  <c r="Q503" i="3"/>
  <c r="Q504" i="3" s="1"/>
  <c r="Q505" i="3" s="1"/>
  <c r="Q506" i="3" s="1"/>
  <c r="I70" i="1" s="1"/>
  <c r="I68" i="1" s="1"/>
  <c r="I71" i="1" s="1"/>
  <c r="A520" i="3"/>
  <c r="A557" i="3"/>
  <c r="T586" i="3"/>
  <c r="N585" i="3"/>
  <c r="C51" i="3"/>
  <c r="C17" i="3"/>
  <c r="B61" i="3"/>
  <c r="B72" i="3"/>
  <c r="B84" i="3"/>
  <c r="B99" i="3"/>
  <c r="B148" i="3"/>
  <c r="B49" i="3"/>
  <c r="C74" i="3"/>
  <c r="B121" i="3"/>
  <c r="C134" i="3"/>
  <c r="Q151" i="3"/>
  <c r="Q155" i="3" s="1"/>
  <c r="C155" i="3"/>
  <c r="B166" i="3"/>
  <c r="B201" i="3"/>
  <c r="B216" i="3"/>
  <c r="T256" i="3"/>
  <c r="B274" i="3"/>
  <c r="B304" i="3"/>
  <c r="P310" i="3"/>
  <c r="B309" i="3"/>
  <c r="C320" i="3"/>
  <c r="B325" i="3"/>
  <c r="B373" i="3"/>
  <c r="B375" i="3"/>
  <c r="B378" i="3"/>
  <c r="C388" i="3"/>
  <c r="S415" i="3"/>
  <c r="S421" i="3" s="1"/>
  <c r="K38" i="1" s="1"/>
  <c r="B433" i="3"/>
  <c r="B444" i="3"/>
  <c r="B479" i="3"/>
  <c r="B489" i="3"/>
  <c r="W490" i="3"/>
  <c r="O62" i="1" s="1"/>
  <c r="O60" i="1" s="1"/>
  <c r="O63" i="1" s="1"/>
  <c r="B492" i="3"/>
  <c r="A543" i="3"/>
  <c r="V586" i="3"/>
  <c r="X586" i="3"/>
  <c r="N219" i="3"/>
  <c r="N228" i="3" s="1"/>
  <c r="AB228" i="3" s="1"/>
  <c r="N408" i="3"/>
  <c r="X490" i="3"/>
  <c r="P62" i="1" s="1"/>
  <c r="P60" i="1" s="1"/>
  <c r="P63" i="1" s="1"/>
  <c r="A522" i="3"/>
  <c r="W586" i="3"/>
  <c r="A581" i="3"/>
  <c r="S86" i="3"/>
  <c r="S101" i="3" s="1"/>
  <c r="Q282" i="3"/>
  <c r="Q310" i="3"/>
  <c r="AB570" i="3"/>
  <c r="Y86" i="3"/>
  <c r="Y101" i="3" s="1"/>
  <c r="H25" i="1"/>
  <c r="P47" i="3"/>
  <c r="O23" i="1"/>
  <c r="W86" i="3"/>
  <c r="P66" i="3"/>
  <c r="B223" i="3"/>
  <c r="C223" i="3"/>
  <c r="B416" i="3"/>
  <c r="C416" i="3"/>
  <c r="C21" i="3"/>
  <c r="C24" i="3"/>
  <c r="B79" i="3"/>
  <c r="C113" i="3"/>
  <c r="B113" i="3"/>
  <c r="N124" i="3"/>
  <c r="N199" i="3"/>
  <c r="N200" i="3" s="1"/>
  <c r="M201" i="3" s="1"/>
  <c r="S194" i="3"/>
  <c r="S199" i="3" s="1"/>
  <c r="S200" i="3" s="1"/>
  <c r="C331" i="3"/>
  <c r="B331" i="3"/>
  <c r="C189" i="3"/>
  <c r="B189" i="3"/>
  <c r="C191" i="3"/>
  <c r="B191" i="3"/>
  <c r="N414" i="3"/>
  <c r="Q410" i="3"/>
  <c r="Q414" i="3" s="1"/>
  <c r="Q415" i="3" s="1"/>
  <c r="Q421" i="3" s="1"/>
  <c r="F20" i="1"/>
  <c r="B38" i="3"/>
  <c r="B45" i="3"/>
  <c r="C98" i="3"/>
  <c r="B98" i="3"/>
  <c r="T116" i="3"/>
  <c r="T124" i="3" s="1"/>
  <c r="B123" i="3"/>
  <c r="S129" i="3"/>
  <c r="S142" i="3" s="1"/>
  <c r="C158" i="3"/>
  <c r="B158" i="3"/>
  <c r="C176" i="3"/>
  <c r="B176" i="3"/>
  <c r="C198" i="3"/>
  <c r="B376" i="3"/>
  <c r="C376" i="3"/>
  <c r="Z236" i="3"/>
  <c r="C162" i="3"/>
  <c r="B162" i="3"/>
  <c r="C183" i="3"/>
  <c r="B183" i="3"/>
  <c r="P200" i="3"/>
  <c r="B358" i="3"/>
  <c r="C358" i="3"/>
  <c r="C52" i="3"/>
  <c r="B52" i="3"/>
  <c r="B55" i="3"/>
  <c r="B63" i="3"/>
  <c r="B90" i="3"/>
  <c r="R100" i="3"/>
  <c r="J27" i="1" s="1"/>
  <c r="B100" i="3"/>
  <c r="B117" i="3"/>
  <c r="C130" i="3"/>
  <c r="B142" i="3"/>
  <c r="S145" i="3"/>
  <c r="S149" i="3" s="1"/>
  <c r="N149" i="3"/>
  <c r="R163" i="3"/>
  <c r="R170" i="3" s="1"/>
  <c r="B180" i="3"/>
  <c r="N19" i="3"/>
  <c r="O71" i="3"/>
  <c r="G23" i="1" s="1"/>
  <c r="C86" i="3"/>
  <c r="B86" i="3"/>
  <c r="P142" i="3"/>
  <c r="W156" i="3"/>
  <c r="C164" i="3"/>
  <c r="B164" i="3"/>
  <c r="F70" i="1"/>
  <c r="D70" i="1" s="1"/>
  <c r="B40" i="3"/>
  <c r="B47" i="3"/>
  <c r="N85" i="3"/>
  <c r="B127" i="3"/>
  <c r="B146" i="3"/>
  <c r="X156" i="3"/>
  <c r="X236" i="3" s="1"/>
  <c r="C190" i="3"/>
  <c r="B190" i="3"/>
  <c r="N310" i="3"/>
  <c r="N311" i="3" s="1"/>
  <c r="B28" i="3"/>
  <c r="Q21" i="3"/>
  <c r="Q35" i="3" s="1"/>
  <c r="Q71" i="3" s="1"/>
  <c r="B31" i="3"/>
  <c r="C92" i="3"/>
  <c r="B92" i="3"/>
  <c r="B97" i="3"/>
  <c r="C101" i="3"/>
  <c r="B101" i="3"/>
  <c r="C114" i="3"/>
  <c r="B116" i="3"/>
  <c r="C119" i="3"/>
  <c r="B119" i="3"/>
  <c r="B129" i="3"/>
  <c r="B135" i="3"/>
  <c r="B138" i="3"/>
  <c r="Y156" i="3"/>
  <c r="Y236" i="3" s="1"/>
  <c r="C159" i="3"/>
  <c r="B159" i="3"/>
  <c r="C169" i="3"/>
  <c r="B169" i="3"/>
  <c r="B174" i="3"/>
  <c r="C177" i="3"/>
  <c r="B177" i="3"/>
  <c r="P219" i="3"/>
  <c r="B293" i="3"/>
  <c r="C293" i="3"/>
  <c r="Q351" i="3"/>
  <c r="Q352" i="3" s="1"/>
  <c r="C27" i="3"/>
  <c r="B27" i="3"/>
  <c r="C25" i="3"/>
  <c r="C59" i="3"/>
  <c r="B59" i="3"/>
  <c r="B65" i="3"/>
  <c r="B83" i="3"/>
  <c r="W100" i="3"/>
  <c r="O27" i="1" s="1"/>
  <c r="C157" i="3"/>
  <c r="C194" i="3"/>
  <c r="B194" i="3"/>
  <c r="B210" i="3"/>
  <c r="C210" i="3"/>
  <c r="C234" i="3"/>
  <c r="B234" i="3"/>
  <c r="B16" i="3"/>
  <c r="V86" i="3"/>
  <c r="V101" i="3" s="1"/>
  <c r="U92" i="3"/>
  <c r="U100" i="3" s="1"/>
  <c r="M27" i="1" s="1"/>
  <c r="C143" i="3"/>
  <c r="B143" i="3"/>
  <c r="C199" i="3"/>
  <c r="B199" i="3"/>
  <c r="C212" i="3"/>
  <c r="B212" i="3"/>
  <c r="B288" i="3"/>
  <c r="C288" i="3"/>
  <c r="B42" i="3"/>
  <c r="R55" i="3"/>
  <c r="R85" i="3"/>
  <c r="T86" i="3"/>
  <c r="T101" i="3" s="1"/>
  <c r="C163" i="3"/>
  <c r="B221" i="3"/>
  <c r="C221" i="3"/>
  <c r="C226" i="3"/>
  <c r="B226" i="3"/>
  <c r="C297" i="3"/>
  <c r="B297" i="3"/>
  <c r="B137" i="3"/>
  <c r="P156" i="3"/>
  <c r="Q175" i="3"/>
  <c r="C181" i="3"/>
  <c r="R192" i="3"/>
  <c r="R200" i="3" s="1"/>
  <c r="W228" i="3"/>
  <c r="Y401" i="3"/>
  <c r="Q36" i="1" s="1"/>
  <c r="N294" i="3"/>
  <c r="N332" i="3"/>
  <c r="Q332" i="3" s="1"/>
  <c r="Q333" i="3" s="1"/>
  <c r="C337" i="3"/>
  <c r="B337" i="3"/>
  <c r="B342" i="3"/>
  <c r="C342" i="3"/>
  <c r="N374" i="3"/>
  <c r="U200" i="3"/>
  <c r="Z401" i="3"/>
  <c r="R36" i="1" s="1"/>
  <c r="R33" i="1" s="1"/>
  <c r="P263" i="3"/>
  <c r="P264" i="3" s="1"/>
  <c r="B347" i="3"/>
  <c r="C347" i="3"/>
  <c r="C366" i="3"/>
  <c r="B366" i="3"/>
  <c r="B266" i="3"/>
  <c r="B283" i="3"/>
  <c r="B303" i="3"/>
  <c r="P316" i="3"/>
  <c r="P325" i="3" s="1"/>
  <c r="P333" i="3" s="1"/>
  <c r="N325" i="3"/>
  <c r="AB324" i="3"/>
  <c r="C334" i="3"/>
  <c r="B334" i="3"/>
  <c r="B344" i="3"/>
  <c r="C386" i="3"/>
  <c r="B386" i="3"/>
  <c r="C254" i="3"/>
  <c r="C298" i="3"/>
  <c r="B298" i="3"/>
  <c r="P490" i="3"/>
  <c r="H62" i="1" s="1"/>
  <c r="H60" i="1" s="1"/>
  <c r="B128" i="3"/>
  <c r="B132" i="3"/>
  <c r="B136" i="3"/>
  <c r="B149" i="3"/>
  <c r="B152" i="3"/>
  <c r="B173" i="3"/>
  <c r="R180" i="3"/>
  <c r="B197" i="3"/>
  <c r="B217" i="3"/>
  <c r="R252" i="3"/>
  <c r="B287" i="3"/>
  <c r="B305" i="3"/>
  <c r="C310" i="3"/>
  <c r="C327" i="3"/>
  <c r="B327" i="3"/>
  <c r="C354" i="3"/>
  <c r="B354" i="3"/>
  <c r="O382" i="3"/>
  <c r="O401" i="3" s="1"/>
  <c r="C421" i="3"/>
  <c r="B421" i="3"/>
  <c r="C431" i="3"/>
  <c r="B431" i="3"/>
  <c r="C214" i="3"/>
  <c r="R228" i="3"/>
  <c r="B270" i="3"/>
  <c r="C289" i="3"/>
  <c r="B294" i="3"/>
  <c r="B332" i="3"/>
  <c r="C332" i="3"/>
  <c r="V295" i="3"/>
  <c r="V401" i="3" s="1"/>
  <c r="C312" i="3"/>
  <c r="B312" i="3"/>
  <c r="B338" i="3"/>
  <c r="C351" i="3"/>
  <c r="B351" i="3"/>
  <c r="O421" i="3"/>
  <c r="G38" i="1" s="1"/>
  <c r="C340" i="3"/>
  <c r="B340" i="3"/>
  <c r="C385" i="3"/>
  <c r="B385" i="3"/>
  <c r="N351" i="3"/>
  <c r="N352" i="3" s="1"/>
  <c r="N353" i="3" s="1"/>
  <c r="T336" i="3"/>
  <c r="T351" i="3" s="1"/>
  <c r="T352" i="3" s="1"/>
  <c r="C372" i="3"/>
  <c r="B372" i="3"/>
  <c r="P399" i="3"/>
  <c r="P400" i="3" s="1"/>
  <c r="C446" i="3"/>
  <c r="B446" i="3"/>
  <c r="C461" i="3"/>
  <c r="B461" i="3"/>
  <c r="T415" i="3"/>
  <c r="T421" i="3" s="1"/>
  <c r="L38" i="1" s="1"/>
  <c r="C463" i="3"/>
  <c r="B463" i="3"/>
  <c r="V490" i="3"/>
  <c r="N62" i="1" s="1"/>
  <c r="N60" i="1" s="1"/>
  <c r="N63" i="1" s="1"/>
  <c r="P374" i="3"/>
  <c r="P382" i="3" s="1"/>
  <c r="C435" i="3"/>
  <c r="B435" i="3"/>
  <c r="C465" i="3"/>
  <c r="B465" i="3"/>
  <c r="C484" i="3"/>
  <c r="B484" i="3"/>
  <c r="C426" i="3"/>
  <c r="B426" i="3"/>
  <c r="C470" i="3"/>
  <c r="B470" i="3"/>
  <c r="N489" i="3"/>
  <c r="Q475" i="3"/>
  <c r="Q489" i="3" s="1"/>
  <c r="B436" i="3"/>
  <c r="N446" i="3"/>
  <c r="N447" i="3" s="1"/>
  <c r="B474" i="3"/>
  <c r="Y490" i="3"/>
  <c r="Q62" i="1" s="1"/>
  <c r="Q60" i="1" s="1"/>
  <c r="Q63" i="1" s="1"/>
  <c r="C506" i="3"/>
  <c r="B506" i="3"/>
  <c r="P415" i="3"/>
  <c r="P421" i="3" s="1"/>
  <c r="H38" i="1" s="1"/>
  <c r="P446" i="3"/>
  <c r="P447" i="3" s="1"/>
  <c r="H42" i="1" s="1"/>
  <c r="F42" i="1" s="1"/>
  <c r="D42" i="1" s="1"/>
  <c r="AA553" i="3"/>
  <c r="AB553" i="3" s="1"/>
  <c r="Q585" i="3"/>
  <c r="AA579" i="3"/>
  <c r="AB579" i="3" s="1"/>
  <c r="B368" i="3"/>
  <c r="C403" i="3"/>
  <c r="B405" i="3"/>
  <c r="Y415" i="3"/>
  <c r="Y421" i="3" s="1"/>
  <c r="Q38" i="1" s="1"/>
  <c r="B430" i="3"/>
  <c r="C442" i="3"/>
  <c r="B442" i="3"/>
  <c r="C447" i="3"/>
  <c r="B447" i="3"/>
  <c r="N472" i="3"/>
  <c r="Q546" i="3"/>
  <c r="AA544" i="3"/>
  <c r="AB544" i="3" s="1"/>
  <c r="Q554" i="3"/>
  <c r="AA554" i="3" s="1"/>
  <c r="AB554" i="3" s="1"/>
  <c r="N566" i="3"/>
  <c r="C432" i="3"/>
  <c r="B432" i="3"/>
  <c r="Z586" i="3"/>
  <c r="C495" i="3"/>
  <c r="B495" i="3"/>
  <c r="T382" i="3"/>
  <c r="B381" i="3"/>
  <c r="C407" i="3"/>
  <c r="C415" i="3"/>
  <c r="B423" i="3"/>
  <c r="B434" i="3"/>
  <c r="C480" i="3"/>
  <c r="B480" i="3"/>
  <c r="R490" i="3"/>
  <c r="J62" i="1" s="1"/>
  <c r="J60" i="1" s="1"/>
  <c r="J63" i="1" s="1"/>
  <c r="N546" i="3"/>
  <c r="O586" i="3"/>
  <c r="B360" i="3"/>
  <c r="B374" i="3"/>
  <c r="C382" i="3"/>
  <c r="B384" i="3"/>
  <c r="C387" i="3"/>
  <c r="B419" i="3"/>
  <c r="C425" i="3"/>
  <c r="B425" i="3"/>
  <c r="B427" i="3"/>
  <c r="B437" i="3"/>
  <c r="B471" i="3"/>
  <c r="C475" i="3"/>
  <c r="B475" i="3"/>
  <c r="N420" i="3"/>
  <c r="C429" i="3"/>
  <c r="B429" i="3"/>
  <c r="C439" i="3"/>
  <c r="B439" i="3"/>
  <c r="AA572" i="3"/>
  <c r="A558" i="3"/>
  <c r="A572" i="3"/>
  <c r="A583" i="3"/>
  <c r="B472" i="3"/>
  <c r="B478" i="3"/>
  <c r="B482" i="3"/>
  <c r="B486" i="3"/>
  <c r="B493" i="3"/>
  <c r="B496" i="3"/>
  <c r="B504" i="3"/>
  <c r="A523" i="3"/>
  <c r="A529" i="3"/>
  <c r="A548" i="3"/>
  <c r="A556" i="3"/>
  <c r="A563" i="3"/>
  <c r="A568" i="3"/>
  <c r="N572" i="3"/>
  <c r="A584" i="3"/>
  <c r="Q463" i="3"/>
  <c r="Q472" i="3" s="1"/>
  <c r="A524" i="3"/>
  <c r="A533" i="3"/>
  <c r="A536" i="3"/>
  <c r="A539" i="3"/>
  <c r="A542" i="3"/>
  <c r="A566" i="3"/>
  <c r="A569" i="3"/>
  <c r="A579" i="3"/>
  <c r="A585" i="3"/>
  <c r="A545" i="3"/>
  <c r="A551" i="3"/>
  <c r="A554" i="3"/>
  <c r="A561" i="3"/>
  <c r="A521" i="3"/>
  <c r="A530" i="3"/>
  <c r="A559" i="3"/>
  <c r="A570" i="3"/>
  <c r="A574" i="3"/>
  <c r="B488" i="3"/>
  <c r="B500" i="3"/>
  <c r="A531" i="3"/>
  <c r="A552" i="3"/>
  <c r="A576" i="3"/>
  <c r="A580" i="3"/>
  <c r="B440" i="3"/>
  <c r="B494" i="3"/>
  <c r="B497" i="3"/>
  <c r="B502" i="3"/>
  <c r="B505" i="3"/>
  <c r="A565" i="3"/>
  <c r="A571" i="3"/>
  <c r="A528" i="3"/>
  <c r="A532" i="3"/>
  <c r="A535" i="3"/>
  <c r="A538" i="3"/>
  <c r="A541" i="3"/>
  <c r="A544" i="3"/>
  <c r="A547" i="3"/>
  <c r="A550" i="3"/>
  <c r="A553" i="3"/>
  <c r="A560" i="3"/>
  <c r="A582" i="3"/>
  <c r="N586" i="3" l="1"/>
  <c r="L588" i="3" s="1"/>
  <c r="Q551" i="3"/>
  <c r="AA522" i="3"/>
  <c r="AB522" i="3" s="1"/>
  <c r="Q295" i="3"/>
  <c r="V236" i="3"/>
  <c r="V237" i="3" s="1"/>
  <c r="K21" i="1"/>
  <c r="P295" i="3"/>
  <c r="P401" i="3" s="1"/>
  <c r="H36" i="1" s="1"/>
  <c r="H33" i="1" s="1"/>
  <c r="O236" i="3"/>
  <c r="O237" i="3" s="1"/>
  <c r="O33" i="1"/>
  <c r="R21" i="1"/>
  <c r="N295" i="3"/>
  <c r="N296" i="3" s="1"/>
  <c r="F68" i="1"/>
  <c r="L21" i="1"/>
  <c r="X448" i="3"/>
  <c r="Q156" i="3"/>
  <c r="Z86" i="3"/>
  <c r="Z101" i="3" s="1"/>
  <c r="Q382" i="3"/>
  <c r="Q401" i="3" s="1"/>
  <c r="Q448" i="3" s="1"/>
  <c r="R256" i="3"/>
  <c r="R401" i="3" s="1"/>
  <c r="J36" i="1" s="1"/>
  <c r="N415" i="3"/>
  <c r="N421" i="3" s="1"/>
  <c r="N156" i="3"/>
  <c r="M157" i="3" s="1"/>
  <c r="N21" i="1"/>
  <c r="W236" i="3"/>
  <c r="W237" i="3" s="1"/>
  <c r="M33" i="1"/>
  <c r="P228" i="3"/>
  <c r="P236" i="3" s="1"/>
  <c r="H31" i="1" s="1"/>
  <c r="H29" i="1" s="1"/>
  <c r="R71" i="3"/>
  <c r="J23" i="1" s="1"/>
  <c r="X86" i="3"/>
  <c r="X101" i="3" s="1"/>
  <c r="N71" i="3"/>
  <c r="N86" i="3" s="1"/>
  <c r="R421" i="3"/>
  <c r="N175" i="3"/>
  <c r="AA527" i="3"/>
  <c r="AB527" i="3" s="1"/>
  <c r="M21" i="1"/>
  <c r="Z448" i="3"/>
  <c r="K36" i="1"/>
  <c r="K33" i="1" s="1"/>
  <c r="S448" i="3"/>
  <c r="Y448" i="3"/>
  <c r="O86" i="3"/>
  <c r="O101" i="3" s="1"/>
  <c r="T236" i="3"/>
  <c r="L31" i="1" s="1"/>
  <c r="L29" i="1" s="1"/>
  <c r="U236" i="3"/>
  <c r="M31" i="1" s="1"/>
  <c r="M29" i="1" s="1"/>
  <c r="R175" i="3"/>
  <c r="F27" i="1"/>
  <c r="D27" i="1" s="1"/>
  <c r="Q236" i="3"/>
  <c r="I31" i="1" s="1"/>
  <c r="I29" i="1" s="1"/>
  <c r="P33" i="1"/>
  <c r="W101" i="3"/>
  <c r="T401" i="3"/>
  <c r="L36" i="1" s="1"/>
  <c r="L33" i="1" s="1"/>
  <c r="U86" i="3"/>
  <c r="U101" i="3" s="1"/>
  <c r="P71" i="3"/>
  <c r="H23" i="1" s="1"/>
  <c r="H21" i="1" s="1"/>
  <c r="R183" i="3"/>
  <c r="R184" i="3" s="1"/>
  <c r="Y237" i="3"/>
  <c r="Y587" i="3" s="1"/>
  <c r="Q31" i="1"/>
  <c r="Q29" i="1" s="1"/>
  <c r="I23" i="1"/>
  <c r="I21" i="1" s="1"/>
  <c r="Q86" i="3"/>
  <c r="Q101" i="3" s="1"/>
  <c r="N36" i="1"/>
  <c r="N33" i="1" s="1"/>
  <c r="V448" i="3"/>
  <c r="G36" i="1"/>
  <c r="O448" i="3"/>
  <c r="Q33" i="1"/>
  <c r="O21" i="1"/>
  <c r="N333" i="3"/>
  <c r="N334" i="3" s="1"/>
  <c r="W448" i="3"/>
  <c r="F71" i="1"/>
  <c r="D68" i="1"/>
  <c r="D71" i="1" s="1"/>
  <c r="AA585" i="3"/>
  <c r="AB585" i="3" s="1"/>
  <c r="G31" i="1"/>
  <c r="U448" i="3"/>
  <c r="AA546" i="3"/>
  <c r="AB546" i="3" s="1"/>
  <c r="Q566" i="3"/>
  <c r="X237" i="3"/>
  <c r="P31" i="1"/>
  <c r="P29" i="1" s="1"/>
  <c r="I38" i="1"/>
  <c r="I33" i="1" s="1"/>
  <c r="H63" i="1"/>
  <c r="AB572" i="3"/>
  <c r="AB374" i="3"/>
  <c r="N382" i="3"/>
  <c r="N490" i="3"/>
  <c r="P493" i="3" s="1"/>
  <c r="G21" i="1"/>
  <c r="S156" i="3"/>
  <c r="S236" i="3" s="1"/>
  <c r="S586" i="3"/>
  <c r="J25" i="1"/>
  <c r="R86" i="3"/>
  <c r="R101" i="3" s="1"/>
  <c r="Q490" i="3"/>
  <c r="I62" i="1" s="1"/>
  <c r="I60" i="1" s="1"/>
  <c r="I63" i="1" s="1"/>
  <c r="Z237" i="3"/>
  <c r="R31" i="1"/>
  <c r="R29" i="1" s="1"/>
  <c r="AA551" i="3" l="1"/>
  <c r="AB551" i="3" s="1"/>
  <c r="N31" i="1"/>
  <c r="N29" i="1" s="1"/>
  <c r="J21" i="1"/>
  <c r="F21" i="1" s="1"/>
  <c r="D21" i="1" s="1"/>
  <c r="R43" i="1"/>
  <c r="R72" i="1" s="1"/>
  <c r="P448" i="3"/>
  <c r="P43" i="1"/>
  <c r="P72" i="1" s="1"/>
  <c r="O31" i="1"/>
  <c r="O29" i="1" s="1"/>
  <c r="O43" i="1" s="1"/>
  <c r="O72" i="1" s="1"/>
  <c r="Z587" i="3"/>
  <c r="N236" i="3"/>
  <c r="N237" i="3" s="1"/>
  <c r="Q237" i="3"/>
  <c r="X587" i="3"/>
  <c r="V587" i="3"/>
  <c r="P86" i="3"/>
  <c r="P101" i="3" s="1"/>
  <c r="T237" i="3"/>
  <c r="U237" i="3"/>
  <c r="U587" i="3" s="1"/>
  <c r="O587" i="3"/>
  <c r="L43" i="1"/>
  <c r="L72" i="1" s="1"/>
  <c r="J38" i="1"/>
  <c r="J33" i="1" s="1"/>
  <c r="R448" i="3"/>
  <c r="T448" i="3"/>
  <c r="R236" i="3"/>
  <c r="M43" i="1"/>
  <c r="M72" i="1" s="1"/>
  <c r="H43" i="1"/>
  <c r="H72" i="1" s="1"/>
  <c r="P237" i="3"/>
  <c r="W587" i="3"/>
  <c r="Q43" i="1"/>
  <c r="Q72" i="1" s="1"/>
  <c r="AA566" i="3"/>
  <c r="AB566" i="3" s="1"/>
  <c r="F60" i="1"/>
  <c r="S237" i="3"/>
  <c r="S587" i="3" s="1"/>
  <c r="K31" i="1"/>
  <c r="K29" i="1" s="1"/>
  <c r="K43" i="1" s="1"/>
  <c r="K72" i="1" s="1"/>
  <c r="F23" i="1"/>
  <c r="D23" i="1" s="1"/>
  <c r="F36" i="1"/>
  <c r="D36" i="1" s="1"/>
  <c r="G33" i="1"/>
  <c r="F25" i="1"/>
  <c r="D25" i="1" s="1"/>
  <c r="Q586" i="3"/>
  <c r="AA586" i="3" s="1"/>
  <c r="AB586" i="3" s="1"/>
  <c r="Q87" i="3"/>
  <c r="N101" i="3"/>
  <c r="I43" i="1"/>
  <c r="I72" i="1" s="1"/>
  <c r="G29" i="1"/>
  <c r="N401" i="3"/>
  <c r="N448" i="3"/>
  <c r="N449" i="3" s="1"/>
  <c r="N43" i="1"/>
  <c r="N72" i="1" s="1"/>
  <c r="T587" i="3" l="1"/>
  <c r="P587" i="3"/>
  <c r="F38" i="1"/>
  <c r="D38" i="1" s="1"/>
  <c r="J31" i="1"/>
  <c r="J29" i="1" s="1"/>
  <c r="J43" i="1" s="1"/>
  <c r="J72" i="1" s="1"/>
  <c r="R237" i="3"/>
  <c r="R587" i="3" s="1"/>
  <c r="Q587" i="3"/>
  <c r="F33" i="1"/>
  <c r="G43" i="1"/>
  <c r="G72" i="1" s="1"/>
  <c r="F63" i="1"/>
  <c r="D60" i="1"/>
  <c r="D63" i="1" s="1"/>
  <c r="N587" i="3"/>
  <c r="F31" i="1" l="1"/>
  <c r="F29" i="1" s="1"/>
  <c r="D33" i="1"/>
  <c r="D31" i="1" l="1"/>
  <c r="D29" i="1"/>
  <c r="D43" i="1" s="1"/>
  <c r="D72" i="1" s="1"/>
  <c r="F43" i="1"/>
  <c r="F7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78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======
ID#AAABzDE0CaY
JACINTO CURASMA CLEMENTE    (2026-01-26 13:21:22)
Ingrese manualmente</t>
        </r>
      </text>
    </comment>
    <comment ref="C8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======
ID#AAABzDE0CZ4
JACINTO CURASMA CLEMENTE    (2026-01-26 13:21:22)
Campo automatico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1d10C2shWwcgHFFT/MbMNrwVcyg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M26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======
ID#AAABzDE0CZ8
DAIS    (2026-01-26 13:21:22)
10</t>
        </r>
      </text>
    </comment>
    <comment ref="M33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>======
ID#AAABzDE0CaM
DAIS    (2026-01-26 13:21:22)
35</t>
        </r>
      </text>
    </comment>
    <comment ref="M34" authorId="0" shapeId="0" xr:uid="{00000000-0006-0000-0200-000003000000}">
      <text>
        <r>
          <rPr>
            <sz val="11"/>
            <color theme="1"/>
            <rFont val="Calibri"/>
            <family val="2"/>
            <scheme val="minor"/>
          </rPr>
          <t>======
ID#AAABzDE0CaI
DAIS    (2026-01-26 13:21:22)
17</t>
        </r>
      </text>
    </comment>
    <comment ref="M42" authorId="0" shapeId="0" xr:uid="{00000000-0006-0000-0200-000004000000}">
      <text>
        <r>
          <rPr>
            <sz val="11"/>
            <color theme="1"/>
            <rFont val="Calibri"/>
            <family val="2"/>
            <scheme val="minor"/>
          </rPr>
          <t>======
ID#AAABzDE0CaQ
DAIS    (2026-01-26 13:21:22)
35</t>
        </r>
      </text>
    </comment>
    <comment ref="M46" authorId="0" shapeId="0" xr:uid="{00000000-0006-0000-0200-000005000000}">
      <text>
        <r>
          <rPr>
            <sz val="11"/>
            <color theme="1"/>
            <rFont val="Calibri"/>
            <family val="2"/>
            <scheme val="minor"/>
          </rPr>
          <t>======
ID#AAABzDE0Caw
DAIS    (2026-01-26 13:21:22)
80</t>
        </r>
      </text>
    </comment>
    <comment ref="M57" authorId="0" shapeId="0" xr:uid="{00000000-0006-0000-0200-000006000000}">
      <text>
        <r>
          <rPr>
            <sz val="11"/>
            <color theme="1"/>
            <rFont val="Calibri"/>
            <family val="2"/>
            <scheme val="minor"/>
          </rPr>
          <t>======
ID#AAABzDE0Cag
DAIS    (2026-01-26 13:21:22)
2</t>
        </r>
      </text>
    </comment>
    <comment ref="M58" authorId="0" shapeId="0" xr:uid="{00000000-0006-0000-0200-000007000000}">
      <text>
        <r>
          <rPr>
            <sz val="11"/>
            <color theme="1"/>
            <rFont val="Calibri"/>
            <family val="2"/>
            <scheme val="minor"/>
          </rPr>
          <t>======
ID#AAABzDE0Cak
DAIS    (2026-01-26 13:21:22)
5</t>
        </r>
      </text>
    </comment>
    <comment ref="M59" authorId="0" shapeId="0" xr:uid="{00000000-0006-0000-0200-000008000000}">
      <text>
        <r>
          <rPr>
            <sz val="11"/>
            <color theme="1"/>
            <rFont val="Calibri"/>
            <family val="2"/>
            <scheme val="minor"/>
          </rPr>
          <t>======
ID#AAABzDE0Cao
DAIS    (2026-01-26 13:21:22)
35</t>
        </r>
      </text>
    </comment>
    <comment ref="M61" authorId="0" shapeId="0" xr:uid="{00000000-0006-0000-0200-000009000000}">
      <text>
        <r>
          <rPr>
            <sz val="11"/>
            <color theme="1"/>
            <rFont val="Calibri"/>
            <family val="2"/>
            <scheme val="minor"/>
          </rPr>
          <t>======
ID#AAABzDE0Cas
DAIS    (2026-01-26 13:21:22)
18.90</t>
        </r>
      </text>
    </comment>
    <comment ref="M83" authorId="0" shapeId="0" xr:uid="{00000000-0006-0000-0200-00000A000000}">
      <text>
        <r>
          <rPr>
            <sz val="11"/>
            <color theme="1"/>
            <rFont val="Calibri"/>
            <family val="2"/>
            <scheme val="minor"/>
          </rPr>
          <t>======
ID#AAABzDE0CaA
DAIS    (2026-01-26 13:21:22)
0.50</t>
        </r>
      </text>
    </comment>
    <comment ref="J301" authorId="0" shapeId="0" xr:uid="{00000000-0006-0000-0200-00000B000000}">
      <text>
        <r>
          <rPr>
            <sz val="11"/>
            <color theme="1"/>
            <rFont val="Calibri"/>
            <family val="2"/>
            <scheme val="minor"/>
          </rPr>
          <t>======
ID#AAABzDE0CZ0
LPSALUD    (2026-01-26 13:21:22)
NO ESTA EN EL KIT</t>
        </r>
      </text>
    </comment>
    <comment ref="N329" authorId="0" shapeId="0" xr:uid="{00000000-0006-0000-0200-00000C000000}">
      <text>
        <r>
          <rPr>
            <sz val="11"/>
            <color theme="1"/>
            <rFont val="Calibri"/>
            <family val="2"/>
            <scheme val="minor"/>
          </rPr>
          <t>======
ID#AAABzDE0CaE
FELICIA TOVAR PEREZ    (2026-01-26 13:21:22)
23.21.22</t>
        </r>
      </text>
    </comment>
    <comment ref="N441" authorId="0" shapeId="0" xr:uid="{00000000-0006-0000-0200-00000D000000}">
      <text>
        <r>
          <rPr>
            <sz val="11"/>
            <color theme="1"/>
            <rFont val="Calibri"/>
            <family val="2"/>
            <scheme val="minor"/>
          </rPr>
          <t>======
ID#AAABzDE0Cac
ASUS PC    (2026-01-26 13:21:22)
1 a 120</t>
        </r>
      </text>
    </comment>
    <comment ref="I518" authorId="0" shapeId="0" xr:uid="{00000000-0006-0000-0200-00000E000000}">
      <text>
        <r>
          <rPr>
            <sz val="11"/>
            <color theme="1"/>
            <rFont val="Calibri"/>
            <family val="2"/>
            <scheme val="minor"/>
          </rPr>
          <t>======
ID#AAABzDE0CaU
JACINTO CURASMA CLEMENTE    (2026-01-26 13:21:22)
Seleccione de la lista desplegable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xJTUVc7mGc8LpH6p2nv+YRT9j8A=="/>
    </ext>
  </extLst>
</comments>
</file>

<file path=xl/sharedStrings.xml><?xml version="1.0" encoding="utf-8"?>
<sst xmlns="http://schemas.openxmlformats.org/spreadsheetml/2006/main" count="5372" uniqueCount="2017">
  <si>
    <t>Datos automaticos (no manipular)</t>
  </si>
  <si>
    <t>FORMATO Nº 01</t>
  </si>
  <si>
    <t>PROGRAMACIÓN DE ACTIVIDADES/ PROYECTOS AÑO FISCAL 2026</t>
  </si>
  <si>
    <t xml:space="preserve">CENTRO COSTO RESPONSABLE: </t>
  </si>
  <si>
    <t>DIRECCION EJECUTIVA DE GESTION ESTRATEGICA Y ARTICULACION EN SALUD PUBLICA</t>
  </si>
  <si>
    <t xml:space="preserve">CENTRO DE COSTO: </t>
  </si>
  <si>
    <t>DIRECCION DE ATENCION INTEGRAL DE SALUD</t>
  </si>
  <si>
    <t>OBJ. EST. INSTITUCIONAL:</t>
  </si>
  <si>
    <t>OEI.01 - DISMINUIR LA PREVALENCIA DE ANEMIA Y DESNUTRICION CRONICA EN NIÑOS Y NIÑAS MENORES DE 5 AÑOS</t>
  </si>
  <si>
    <t>ACC. EST. INSTITUCIONAL:</t>
  </si>
  <si>
    <t>AEI.01.05  -  ATENCION DE SALUD CON ENFASIS EN LAS ENFERMEDADES PREVALENTES, DE MANERA INTEGRAL, DEL NIÑO MENOR DE 05 AÑOS  Y SU ENTORNO</t>
  </si>
  <si>
    <t>FUNCION:</t>
  </si>
  <si>
    <t>20 - SALUD</t>
  </si>
  <si>
    <t>CATEGORIA PRESUPUESTAL :</t>
  </si>
  <si>
    <t>1 - Programas Presupuestales con Enfoque a Resultados</t>
  </si>
  <si>
    <t>PROGRAMA PRESUPUESTAL :</t>
  </si>
  <si>
    <t>1001. PRODUCTOS ESPECIFICOS PARA DESARROLLO INFANTIL TEMPRANO</t>
  </si>
  <si>
    <t>PRODUCTO/PROYECTO</t>
  </si>
  <si>
    <r>
      <rPr>
        <b/>
        <sz val="8"/>
        <color theme="1"/>
        <rFont val="Arial Narrow"/>
        <family val="2"/>
      </rPr>
      <t xml:space="preserve"> ACTIVIDAD OPERATIVA/</t>
    </r>
    <r>
      <rPr>
        <sz val="8"/>
        <color theme="1"/>
        <rFont val="Arial Narrow"/>
        <family val="2"/>
      </rPr>
      <t>SUB ACTIVIDAD-SUB PRODUCTO</t>
    </r>
  </si>
  <si>
    <t>INDICADOR (5)</t>
  </si>
  <si>
    <t>GEN. GTO.</t>
  </si>
  <si>
    <t>TOTAL MONTO/META ANUAL</t>
  </si>
  <si>
    <t xml:space="preserve">CRONOGRAMA DE ACTIVIDADES (6) </t>
  </si>
  <si>
    <t>FTE. FTO (7)</t>
  </si>
  <si>
    <t>RESPONSABLE (9)</t>
  </si>
  <si>
    <t>UNIDAD DE MEDIDA (5.1)</t>
  </si>
  <si>
    <t>META ANUAL (5.2)</t>
  </si>
  <si>
    <t>ENE</t>
  </si>
  <si>
    <t>FEB</t>
  </si>
  <si>
    <t>MAR</t>
  </si>
  <si>
    <t>ABRIL</t>
  </si>
  <si>
    <t>MAYO</t>
  </si>
  <si>
    <t>JUN</t>
  </si>
  <si>
    <t>JUL</t>
  </si>
  <si>
    <t>AGOST</t>
  </si>
  <si>
    <t>SET</t>
  </si>
  <si>
    <t>OCT</t>
  </si>
  <si>
    <t>NOV</t>
  </si>
  <si>
    <t>DIC</t>
  </si>
  <si>
    <t>3000001 - ACCIONES COMUNES</t>
  </si>
  <si>
    <t>5004424 - VIGILANCIA, INVESTIGACION Y TECNOLOGIAS EN NUTRICION</t>
  </si>
  <si>
    <t>INFORME</t>
  </si>
  <si>
    <t>R.O</t>
  </si>
  <si>
    <t>COORDINACION ESANS</t>
  </si>
  <si>
    <t>S/.</t>
  </si>
  <si>
    <t>3324401 VIGILANCIA DEL ESTADO NUTRICIONAL DEL NIÑO</t>
  </si>
  <si>
    <t>3324408 IMPLEMENTACION DE TECNOLOGIAS</t>
  </si>
  <si>
    <t>3324412 VIGILANCIA DE ENFERMEDADES PREVALENTES E INMUNOPREVALENTES DE LA INFANCIA</t>
  </si>
  <si>
    <t>EPIDEMIOLOGIA Y LABORATORIO</t>
  </si>
  <si>
    <t>5004425 - DESARROLLO DE NORMAS Y GUIAS TECNICAS EN NUTRICION</t>
  </si>
  <si>
    <t xml:space="preserve"> NORMA</t>
  </si>
  <si>
    <t>EQUIPOS DIT</t>
  </si>
  <si>
    <t>3324702 IMPLEMENTACION DE DOCUMENTOS TECNICOS NORMATIVOS</t>
  </si>
  <si>
    <t>5004426 - MONITOREO, SUPERVISION, EVALUACION Y CONTROL DEL PROGRAMA ARTICULADO NUTRICIONAL</t>
  </si>
  <si>
    <t>(4427607) MONITOREO DE LOS PRODUCTOS DE LA FUNCION SALUD DEL PPOR DIT</t>
  </si>
  <si>
    <t>(4427608) EVALUACION DE LOS PRODUCTOS DE LA FUNCION SALUD DEL PPOR DIT</t>
  </si>
  <si>
    <t>(4427609) SUPERVISION DE LOS PRODUCTOS DE LA FUNCION SALUD DEL PPOR DIT</t>
  </si>
  <si>
    <t>(4427610) GESTION OPERATIVA DE LA CADENA DE FRIO</t>
  </si>
  <si>
    <t>TOTAL</t>
  </si>
  <si>
    <t xml:space="preserve">DIRECCION DE  ATENCION INTEGRAL - ESANS </t>
  </si>
  <si>
    <t>FUNCION 20</t>
  </si>
  <si>
    <t>1 -  PROGRAMAS PRESUPUESTALES CON ENFOQUE A RESULTADOS</t>
  </si>
  <si>
    <t>1001. PROGRAMA PRESUPUESTAL  DESARROLLO INFANTIL TEMPRANO</t>
  </si>
  <si>
    <t>PRODUCTO/ PROYECTO</t>
  </si>
  <si>
    <t xml:space="preserve"> ACTIVIDAD OPERATIVA</t>
  </si>
  <si>
    <t>3000608. SERVICIOS DE CUIDADO DIURNO ACCEDEN A CONTROL DE CALIDAD NUTRICIONAL DE LOS ALIMENTOS</t>
  </si>
  <si>
    <t>5004427. CONTROL DE CALIDAD NUTRICIONAL DE LOS ALIMENTOS</t>
  </si>
  <si>
    <t>Informes</t>
  </si>
  <si>
    <t>3325801 - INSPECCION A ESTABLECIMIENTOS QUE ALMACENAN, REPARAN Y/O DISTRIBUYEN ALIMENTOS PARA PROGRAMAS SOCIALES</t>
  </si>
  <si>
    <t>Total</t>
  </si>
  <si>
    <t>3000877. ATENCION ENFERMEDADES DIARREICAS AGUDAS E INFECCIONES RESPIRATORIAS AGUDAS CON COMPLICACIONES</t>
  </si>
  <si>
    <t>5000030. ATENDER A NIÑOS CON DIAGNOSTICO DE ENFERMEDAD DIARREICA AGUDA COMPLICADA</t>
  </si>
  <si>
    <t>016 Caso tratado</t>
  </si>
  <si>
    <t>LABORATORIO REFENCIAL</t>
  </si>
  <si>
    <t>3331401 - ATENCION EDA CON ALGUN GRADO DE DESHIDRATACION</t>
  </si>
  <si>
    <t>TOTAL PROGRAMA 1001</t>
  </si>
  <si>
    <t>DIRECCIÓN DE SANEAMIENTO, INOCUIDAD ALIMENTARIA Y ZOONOSIS</t>
  </si>
  <si>
    <t>OEI.01 DISMINUIR LA PREVALENCIA DE ANEMIA Y DESNUTRICION CRONICA EN NIÑOS Y NIÑAS MENORES DE 5 AÑOS</t>
  </si>
  <si>
    <t>AEI.01.03 VIGILANCIA DE LA CALIDAD DEL AGUA BACTERIOLOGICAMENTE SEGURA PARA EL CONSUMO HUMANO EN LA POBLACION GENERAL</t>
  </si>
  <si>
    <t>DIV. FUNCIONAL :</t>
  </si>
  <si>
    <t>043 - SALUD COLECTIVA</t>
  </si>
  <si>
    <t>1001 PRODUCTOS ESPECIFICOS PARA EL DESARROLLO INFANTIL TEMPRANO</t>
  </si>
  <si>
    <t>GRUPO FUNCIONAL :</t>
  </si>
  <si>
    <t>0095 - CONTROL DE RIESGOS Y DAÑOS PARA LA SALUD</t>
  </si>
  <si>
    <t>ACTIVIDADES/PROYECTOS (4)</t>
  </si>
  <si>
    <t>AGUA POTABLE PARA EL CONSUMO HUMANO PARA HOGARES CONCENTRADOS</t>
  </si>
  <si>
    <t>636 - SISTEMA DE AGUA</t>
  </si>
  <si>
    <t>PVICA - DESA</t>
  </si>
  <si>
    <t>0092703: ANALISIS BACTERIOLOGICOS</t>
  </si>
  <si>
    <t>0092704: ANALISIS PARASITOLOGICOS</t>
  </si>
  <si>
    <t>0092705: ORGANOLEPTICOS</t>
  </si>
  <si>
    <t>0092706: QUIMICO INORGANICO Y ORGANICO</t>
  </si>
  <si>
    <t>0092708: REPORTES DE RIESGO SANITARIO</t>
  </si>
  <si>
    <t>Nota: La tabla dinamica solo será actualizada de acuerdo al rango de datos del Formato 2A, para la cual ya se encuentra configurado.</t>
  </si>
  <si>
    <t>FORMATO N° 02</t>
  </si>
  <si>
    <t>41 - 5004424.VIGILANCIA, INVESTIGACION Y TECNOLOGIAS EN NUTRICION</t>
  </si>
  <si>
    <t>Total 41 - 5004424.VIGILANCIA, INVESTIGACION Y TECNOLOGIAS EN NUTRICION</t>
  </si>
  <si>
    <t>42 - 5004425.DESARROLLO DE NORMAS Y GUIAS TECNICAS EN NUTRICION</t>
  </si>
  <si>
    <t>Total 42 - 5004425.DESARROLLO DE NORMAS Y GUIAS TECNICAS EN NUTRICION</t>
  </si>
  <si>
    <t>43 - 5004426.MONITOREO, SUPERVISION, EVALUACION Y CONTROL DEL PROGRAMA ARTICULADO NUTRICIONAL</t>
  </si>
  <si>
    <t>Total 43 - 5004426.MONITOREO, SUPERVISION, EVALUACION Y CONTROL DEL PROGRAMA ARTICULADO NUTRICIONAL</t>
  </si>
  <si>
    <t>44 - 5004427.CONTROL DE CALIDAD NUTRICIONAL DE LOS ALIMENTOS</t>
  </si>
  <si>
    <t>Total 44 - 5004427.CONTROL DE CALIDAD NUTRICIONAL DE LOS ALIMENTOS</t>
  </si>
  <si>
    <t>45 - 5000030.ATENDER A NIÑOS CON DIAGNOSTICO DE ENFERMEDAD DIARREICA AGUDA COMPLICADA</t>
  </si>
  <si>
    <t>Total 45 - 5000030.ATENDER A NIÑOS CON DIAGNOSTICO DE ENFERMEDAD DIARREICA AGUDA COMPLICADA</t>
  </si>
  <si>
    <t>46 - 5004428.VIGILANCIA DE LA CALIDAD DEL AGUA PARA EL CONSUMO HUMANO</t>
  </si>
  <si>
    <t>47 - 5000017.APLICACION DE VACUNAS COMPLETAS</t>
  </si>
  <si>
    <t>FORMATO Nº 2-A</t>
  </si>
  <si>
    <t>PRESUPUESTO ANALITICO DE GASTOS POR ACTIVIDAD AÑO FISCAL 2026 - PPoR DIT</t>
  </si>
  <si>
    <t xml:space="preserve">CENTRO COSTO RESPONS. : </t>
  </si>
  <si>
    <t>PROGRAMA</t>
  </si>
  <si>
    <t>ACTIVIDAD:</t>
  </si>
  <si>
    <t>FUENTE DE FINANCIAMIENTO:</t>
  </si>
  <si>
    <t>00. RECURSOS ORDINARIOS</t>
  </si>
  <si>
    <t>FINALIDAD:</t>
  </si>
  <si>
    <t>OFICINA Y/O COORDINACION:</t>
  </si>
  <si>
    <t xml:space="preserve">ESTRATEGIA SANITARIA DE ALIMENTACION Y NUTRICION SALUDABLE  - ESANS </t>
  </si>
  <si>
    <t>ACTIVIDAD</t>
  </si>
  <si>
    <t>PRODUCTO</t>
  </si>
  <si>
    <t>FF.TT</t>
  </si>
  <si>
    <t>CENTRO COSTO RESPONS</t>
  </si>
  <si>
    <t>CENTRO DE COSTO</t>
  </si>
  <si>
    <t>FTE-FTO</t>
  </si>
  <si>
    <t>Part. Espec.</t>
  </si>
  <si>
    <t>Cod. / Item (13 Dígitos)</t>
  </si>
  <si>
    <t>Descripción</t>
  </si>
  <si>
    <t>U.M.</t>
  </si>
  <si>
    <t>Cantidad</t>
  </si>
  <si>
    <t>P. 
Unitario</t>
  </si>
  <si>
    <t>Ene</t>
  </si>
  <si>
    <t>Feb</t>
  </si>
  <si>
    <t>Mar</t>
  </si>
  <si>
    <t>Abr</t>
  </si>
  <si>
    <t>May</t>
  </si>
  <si>
    <t>Jun</t>
  </si>
  <si>
    <t>Jul</t>
  </si>
  <si>
    <t>Ago</t>
  </si>
  <si>
    <t>Set</t>
  </si>
  <si>
    <t>Oct</t>
  </si>
  <si>
    <t>Nov</t>
  </si>
  <si>
    <t>Dic</t>
  </si>
  <si>
    <t>SUB ACTIVIDAD</t>
  </si>
  <si>
    <t>ACTIVIDAD OPERATIVA</t>
  </si>
  <si>
    <t>Seguimiento a los  Establecimientos de Salud  que encuentra en situacion critica  en las intervenciones para la disminucion de la anemia y DCI en la region Huancavelica</t>
  </si>
  <si>
    <t>2.3.2 1.2 2. VIATICOS Y ASIGNACIONES POR COMISION DE SERVICIO</t>
  </si>
  <si>
    <t>S901000070006</t>
  </si>
  <si>
    <t xml:space="preserve">ASIGNACION DE VIATICOS PARA 3 PERSONAS POR 2 DIAS PARA 6 RUTAS ACOBAMBA, ANGARAES, HUAYTARA, CHURCAMPA, CASTROVIRREYNA  Y TAYACAJA </t>
  </si>
  <si>
    <t>SERVICIO</t>
  </si>
  <si>
    <t xml:space="preserve">ASIGNACION DE VIATICOS PARA 3 PERSONAS POR 2 DIAS PARA  LOS EESS PRIORIZADOS DE LA RED HUANCAVELICA </t>
  </si>
  <si>
    <t>2.3. 1  3. 1  1 - COMBUSTIBLES Y CARBURANTES</t>
  </si>
  <si>
    <t>B172100090009</t>
  </si>
  <si>
    <t>GASOHOL REGULAR</t>
  </si>
  <si>
    <t>GALON</t>
  </si>
  <si>
    <t>Sub Total Actividad operativa</t>
  </si>
  <si>
    <t>Taller: Fortalecimiento de la  Tecnica en el  dosaje de hemoglobina para el descarte de a anemia  con equipo hemoglobinometros en niños(as) menores de 5 años y gestantes de la Región de Huancavelica</t>
  </si>
  <si>
    <t>2.3.2 7.11 5. SERVICIOS DE ALIMENTACION DE CONSUMO HUMANO</t>
  </si>
  <si>
    <t>S040100010001</t>
  </si>
  <si>
    <t xml:space="preserve">SERVICIO DE ALIMENTOS DE PERSONAS PARA 20 PERSONAL DE SALUD </t>
  </si>
  <si>
    <t xml:space="preserve">ASIGNACION DE VIATICOS PARA 6 FACILITADORES  POR 3 DIAS  DE LAS REDES   DE SALUD </t>
  </si>
  <si>
    <t>2.3.2 1.2 1. PASAJES Y GASTOS DE TRANSPORTE</t>
  </si>
  <si>
    <t>S901000010008</t>
  </si>
  <si>
    <t>TRASLADO PERSONAL - COMISION DE SERVICIO - PASAJES TERRES. NACIONAL</t>
  </si>
  <si>
    <t>2.3. 2  1. 2 99 - OTROS GASTOS</t>
  </si>
  <si>
    <t>S901000050001</t>
  </si>
  <si>
    <t>TRASLADO PERSONAL MOVILIDAD LOCAL -SERVICIO URBANO PARA  9PERSONAS</t>
  </si>
  <si>
    <t>2.3.1 8.2 1. MATERIAL, INSUMOS, INSTRUMENTAL Y ACCESORIOS  MEDICOS, QUIRURGICOS, ODONTOLOGICOS Y DE LABORATORIO</t>
  </si>
  <si>
    <t>B512000260277</t>
  </si>
  <si>
    <t>MICROCUBETA DESCARTABLE PARA HEMOGLOBINOMETRO X 50</t>
  </si>
  <si>
    <t>UNIDAD</t>
  </si>
  <si>
    <t>B512000370052</t>
  </si>
  <si>
    <t>LANCETA DESCARTABLE RETRACTIL 23 G GRADUABLE X 1.3 mm, 1.8 mm , 2.3 mm</t>
  </si>
  <si>
    <t>2.3.1 5.1 2 PAPELERIA EN GENERAL, UTILES Y MATERIALES DE OFICINA</t>
  </si>
  <si>
    <t>B715000230044</t>
  </si>
  <si>
    <t>TIJERA DE METAL DE 8IN CON PUNTA ROMA Y MANGO DE PLASTICO</t>
  </si>
  <si>
    <t>B717200080011</t>
  </si>
  <si>
    <t>PAPEL  KRAFT 90G DE 1.20M X 72 CM</t>
  </si>
  <si>
    <t>B351000070039</t>
  </si>
  <si>
    <t>SET DE LIMPIEZA PARA UNIDAD OPTICA DEL HEMOGLOBINOMETRO X 5 UNIDADES</t>
  </si>
  <si>
    <t>B495700690028</t>
  </si>
  <si>
    <t>VENDITA ADHESIVA 18 mm X 70 mm X 100</t>
  </si>
  <si>
    <t>B495700742355</t>
  </si>
  <si>
    <t xml:space="preserve">TOALLITA ANTISEPTICA CON ALCOHOL ISOPROPILICO 70 % X 100 </t>
  </si>
  <si>
    <t>B716000010208</t>
  </si>
  <si>
    <t>BOLÍGRAFO (LAPICERO) DE TINTA SECA PUNTA FINA COLOR AZUL</t>
  </si>
  <si>
    <t>S710600040027</t>
  </si>
  <si>
    <t>FOLDER MANILA TAMAÑO A4 DE COLORES</t>
  </si>
  <si>
    <t>Taller: Fortalecimiento  de capacidades en la Estandacion  de la medicion antropometrica del Perimetro Abdominal en Adolescentes y Adultos en la region Huancavelica</t>
  </si>
  <si>
    <t>SERVICIO DE ALIMENTOS DE PERSONAS PARA 25 PERSONAL DE SALUD  X 2 DIAS( T/M)</t>
  </si>
  <si>
    <t xml:space="preserve">ASIGNACION DE VIATICOS PARA 20 PERSONAS POR 2 DIAS PARA LOS PARTICIPANTES DE LAS REDES  DE SALUD </t>
  </si>
  <si>
    <t xml:space="preserve">ASIGNACION DE VIATICOS PARA 4 PERSONAS POR 2 DIAS PARA  LOS FACILITADORES   QUE PARTICIPARA EN LA CAPACITACION  </t>
  </si>
  <si>
    <t>B717200050224</t>
  </si>
  <si>
    <t>PAPEL BOND 80 G TAMAÑO A4</t>
  </si>
  <si>
    <t>EMPAQUE X 500</t>
  </si>
  <si>
    <t>B767400062983</t>
  </si>
  <si>
    <t>TÓNER DE IMPRESIÓN PARA HP COD. REF. CF258A NEGRO</t>
  </si>
  <si>
    <t>B715000110088</t>
  </si>
  <si>
    <t>ENGRAPADOR DE METAL TIPO ALICATE PARA 50 HOJAS</t>
  </si>
  <si>
    <t>Taller: Fortalecimiento  de capacidades en la Estandacion  de la medicion antropometrica del peso y Talla en niños menores de 5 años  en la region Huancavelica</t>
  </si>
  <si>
    <t xml:space="preserve">ASIGNACION DE VIATICOS PARA 20 PERSONAS POR 2 DIAS PARA LOS PARTICIPANTES DE LAS RIS DE LA REGION  </t>
  </si>
  <si>
    <t>2.3.2 5.1 1. DE EDIFICIOS Y ESTRUCTURAS</t>
  </si>
  <si>
    <t>S940500020007</t>
  </si>
  <si>
    <t>ALQUILER DE SALA PARA EVENTOS X 2 DIAS</t>
  </si>
  <si>
    <t xml:space="preserve">TRASLADO PERSONAL MOVILIDAD LOCAL -SERVICIO URBANO </t>
  </si>
  <si>
    <t>Monitoreo y  control de calidad de la Informacion del Estado Nutricional de niño y gestantes  -  Registro y Codificación para el Manejo Preventivo y Terapéutico de la Anemia por Deficiencia de Hierro</t>
  </si>
  <si>
    <t>B718500050058</t>
  </si>
  <si>
    <t>CLIP DE METAL 30 MM X 100</t>
  </si>
  <si>
    <t>B716000010001</t>
  </si>
  <si>
    <t>BOLÍGRAFO (LAPICERO) DE TINTA LIQUIDA PUNTA FINA COLOR NEGRO</t>
  </si>
  <si>
    <t>B715000450001</t>
  </si>
  <si>
    <t>CALCULADORA SOLAR (MENOR A 1/4 UIT)</t>
  </si>
  <si>
    <t>B710600100238</t>
  </si>
  <si>
    <t>SOBRE MANILA TAMAÑO OFICIO</t>
  </si>
  <si>
    <t>EMPAQUE X 50</t>
  </si>
  <si>
    <t xml:space="preserve">B710600010012 </t>
  </si>
  <si>
    <t>ARCHIVADOR DE CARTÓN CON PALANCA LOMO ANCHO TAMAÑO OFICIO</t>
  </si>
  <si>
    <t>ASIGNACION DE VIATICOS PARA 3 PERSONAS POR 2 DIAS PARA 3 RUTAS    DE LAS RIS  DE LA REGION ( ANGARAES, ACOBAMBA, HUAYTARA, CHURCAMPA, CASTROVIRREYNA Y TAYACAJA )</t>
  </si>
  <si>
    <t xml:space="preserve">Reunion Multisectorial por el dia Mundial de la Alimentacion </t>
  </si>
  <si>
    <t>SERVICIO DE ALIMENTACION DE PERSONAS</t>
  </si>
  <si>
    <t>2.3.2 7.11 99. SERVICIOS DIVERSOS</t>
  </si>
  <si>
    <t>S701000040002</t>
  </si>
  <si>
    <t>SERVICIO DE FOTOCOPIADO</t>
  </si>
  <si>
    <t>SUB  TOTAL DE LA ACTIVIDAD</t>
  </si>
  <si>
    <t>Taller de fortalecimiento  en la metodología de la tecnología de decisiones informadas y Seguimiento  asistencia tecnica de la Implementacion la TDI en los distritos de la region .</t>
  </si>
  <si>
    <t xml:space="preserve">ASIGNACION DE VIATICOS PARA 10 PERSONASPOR 3 DIAS </t>
  </si>
  <si>
    <t xml:space="preserve">TRASLADO PERSONAL - COMISION DE SERVICIO - PASAJES TERRES. </t>
  </si>
  <si>
    <t xml:space="preserve">ASIGNACION DE VIATICOS PARA 01 PERSONAS  (facilitador) POR 5 DIAS </t>
  </si>
  <si>
    <t>SERVICIO DE ALIMENTOS DE PERSONAS PARA 20 PERSONAL DE SALUD  X 3 DIAS( T/M)</t>
  </si>
  <si>
    <t>ASIGNACION DE VIATICOS PARA 3PERSONASPOR 3 DIAS *3</t>
  </si>
  <si>
    <t>B710600040004</t>
  </si>
  <si>
    <t>FOLDER MANILA TAMAÑO A4</t>
  </si>
  <si>
    <t>23.16.14 DE SEGURIDAD</t>
  </si>
  <si>
    <t>B805000080317</t>
  </si>
  <si>
    <t>TRAJE PARA PROTECCION DE 100% POLIESTER ANTIFLUIDO UNISEX TALLA M(OVEROL PROTECTOR DE TASLAN UNISEX PARA MANIPULACION DE ALIMENTOS EN POLVO ACEITES DURANTE VERIFICCION</t>
  </si>
  <si>
    <t>SUB  TOTAL DE LA ACTIVIDAD IMPLEMENTACION DE TECNOLOGIAS</t>
  </si>
  <si>
    <t>TOTAL ESANS</t>
  </si>
  <si>
    <t>3324412 VIGILANCIA DE ENFERMEDADES PREVALENTES E INMUNOPREVENIBLES DE LA INFANCIA</t>
  </si>
  <si>
    <t>EPIDEMIOLOGIA</t>
  </si>
  <si>
    <t>TAREA:</t>
  </si>
  <si>
    <t>Vigilancia de enfermedades prevalentes  e inmunoprevalentes de la infancia</t>
  </si>
  <si>
    <t>S901000070011</t>
  </si>
  <si>
    <t>Asignacion de viaticos para las diferentes redes integrales de salud</t>
  </si>
  <si>
    <t>Viaticos para monitoreo y supervision por 3 dias red Churcampa</t>
  </si>
  <si>
    <t>TOTAL EPIDEMIOLOGIA</t>
  </si>
  <si>
    <t>LABORATORIO REFERENCIAL</t>
  </si>
  <si>
    <t>Apoyo al diagnostico de enfermedades prevalentes  e inmunoprevalentes de la infancia</t>
  </si>
  <si>
    <t>B358600101080</t>
  </si>
  <si>
    <t>MEDIO DE TRANSPORTE VIRAL X 3 mL</t>
  </si>
  <si>
    <t>B358600091423</t>
  </si>
  <si>
    <t>KIT DE EXTRACCION DE ARN/ADN VIRAL X 50 DETERMINACIONES</t>
  </si>
  <si>
    <t>B495500010720</t>
  </si>
  <si>
    <t>MANDILON DESCARTABLE TALLA M</t>
  </si>
  <si>
    <t>2.3.1 5.3 1. ASEO, LIMPIEZA Y TOCADOR</t>
  </si>
  <si>
    <t>B139200160323</t>
  </si>
  <si>
    <t>PAPEL TOALLA DOBLE HOJA BLANCO X 200 HOJAS</t>
  </si>
  <si>
    <t>SUB  TOTAL DE LA ACTIVIDAD VIGILANCIA DE ENFERMEDADES PREVALENTES E INMUNOPREVENIBLES DE LA INFANCIA</t>
  </si>
  <si>
    <t xml:space="preserve">TOTAL </t>
  </si>
  <si>
    <t>EQUIPOS PPoR DIT</t>
  </si>
  <si>
    <t>(3324702)IMPLEMENTACION DE DOCUMENTOS TECNICOS NORMATIVOS</t>
  </si>
  <si>
    <t>Fortalecimiento de la vigilancia de las enfermedades prevalentes de la infancia</t>
  </si>
  <si>
    <t>Asignacion de viaticos para 3 per. X 3 dias RIS Acombamba</t>
  </si>
  <si>
    <t>Asignacion de viaticos para 3 per. X 3 dias RIS Angaraes</t>
  </si>
  <si>
    <t>Asignacion de viaticos para 3 per. X 3 dias RIS Tayacaja</t>
  </si>
  <si>
    <t>Asignacion de viaticos para 3 per. X 4 dias RIS Castrovirreyna</t>
  </si>
  <si>
    <t>Asignacion de viaticos para3 per. X 4 dias RIS Churcampa</t>
  </si>
  <si>
    <t>Asignacion de viaticos para 3 per. X 4 dias RIS Huaytara</t>
  </si>
  <si>
    <t>2.3.1 3.1 1. COMBUSTIBLES Y CARBURANTES</t>
  </si>
  <si>
    <t>B172100070020</t>
  </si>
  <si>
    <t xml:space="preserve">DIESEL B5 S50 </t>
  </si>
  <si>
    <t>GALONES</t>
  </si>
  <si>
    <t>2.3.2 7.10 1. SEMINARIOS ,TALLERES Y SIMILARES ORGANIZADOS POR LA  INSTITUCION</t>
  </si>
  <si>
    <t>ESTRATEGIA SANITARIA DE ALMENTACION Y NUTRICION SALUDABLE - ESANS</t>
  </si>
  <si>
    <t>Taller: Fortalecimiento  en Consejeria Nutricional  y sesiones demostrativas en la poblacion infatil y la gestante en el marco  de la disminucion de la anemia en la region.</t>
  </si>
  <si>
    <t>S040100010005</t>
  </si>
  <si>
    <t>SERVICIO DE ATENCIÓN DE REFRIGERIOS 30 prrsonasa X3 dias T/M</t>
  </si>
  <si>
    <t>2.3.2 1.2 99. OTROS GASTOS</t>
  </si>
  <si>
    <t>VIATICOS Y ASIGNACIONES POR COMISION DE SERVICIO PARA 24 PERSONAS POR 3 DIAS DE LA IPRESS PRIORIZADOS</t>
  </si>
  <si>
    <t xml:space="preserve">VIATICOS Y ASIGNACIONES POR COMISION DE SERVICIO PARA 3 PERSONAS  PROVINCIA DE HUANCAVELICA POR 3DIAS </t>
  </si>
  <si>
    <t>2.3.2 7.3 2. REALIZADO POR PERSONAS NATURALES</t>
  </si>
  <si>
    <t xml:space="preserve">S352000010097 </t>
  </si>
  <si>
    <t>SERVICIO DE PONENCIA (por 3 dias)</t>
  </si>
  <si>
    <t>2.3.1 5.1 2. PAPELERIA EN GENERAL, UTILES Y MATERIALES DE OFICINA</t>
  </si>
  <si>
    <t>B503300250042</t>
  </si>
  <si>
    <t>CINTA DE PLASTICO ADHESIVA PARA EMBALAJE 3 in X 55 yd APROX.</t>
  </si>
  <si>
    <t>B718500080026</t>
  </si>
  <si>
    <t>GRAPA 26/6 X 5000</t>
  </si>
  <si>
    <t>PAPEL BOND 80 G TAMAÑO A4.</t>
  </si>
  <si>
    <t>B711100030005</t>
  </si>
  <si>
    <t xml:space="preserve">CORRECTOR LIQUIDO TIPO LAPICERO </t>
  </si>
  <si>
    <t>B710300120209</t>
  </si>
  <si>
    <t>NOTA AUTOADHESIVA 75mm x 75mm PROX X 500HOJAS</t>
  </si>
  <si>
    <t>TÓNER DE IMPRESIÓN PARA HP COD. REF. 58A NEGRO.</t>
  </si>
  <si>
    <t>B716000010022</t>
  </si>
  <si>
    <t>BOLÍGRAFO (LAPICERO) DE TINTA LIQUIDA PUNTA FINA COLOR AZUL</t>
  </si>
  <si>
    <t>B716000060410</t>
  </si>
  <si>
    <t>PLUMÓN DE TINTA INDELEBLE PUNTA FINA COLOR AZUL</t>
  </si>
  <si>
    <t>Fortalecimiento  en el Manejo Terapéutico y Preventivo de la Anemia en niños menores de 5 años,  Gestantes y Puérperas. en el marco de la “norma técnica N° 213-MINSA-2024. y registro de la codificacion de las actividades vinculasa a la anemia</t>
  </si>
  <si>
    <t xml:space="preserve">VIATICOS Y ASIGNACIONES POR COMISION DE SERVICIO PARA 15 PERSONAS  PROVINCIA DE HUANCAVELICA POR 3DIAS </t>
  </si>
  <si>
    <t>SERVICIO DE ATENCIÓN DE REFRIGERIOS</t>
  </si>
  <si>
    <t>S940500040010</t>
  </si>
  <si>
    <t>ALQUILER DE LOCAL PARA CONFERENCIAS</t>
  </si>
  <si>
    <t>Fortalecimiento  en el manejo de la Guia Alimentarias para niños y niñas menores de 2 años de edad.</t>
  </si>
  <si>
    <t>VIATICOS Y ASIGNACIONES POR COMISION DE SERVICIO PARA 12PERSONAS POR 2 DIAS DE LA IPRESS PRIORIZADOS</t>
  </si>
  <si>
    <t>2.3.2 7.11 6. SERVICIO DE IMPRESIONES, ENCUADERNACION Y EMPASTADO</t>
  </si>
  <si>
    <t>S500100050561</t>
  </si>
  <si>
    <t xml:space="preserve">SERVICIO DE IMPRESIÓN EN GENERAL (roler,bamderola)
</t>
  </si>
  <si>
    <t>ETAPA DE VIDA NIÑO</t>
  </si>
  <si>
    <t xml:space="preserve">Sub actividad: </t>
  </si>
  <si>
    <t>CURSO TALLER: NTS N°238 "NORMA TECNICA DE SALUD PARA EL CONTROL DE CRECIMIENTO Y DESARROLLO DEL NIÑO"</t>
  </si>
  <si>
    <t>767400060896</t>
  </si>
  <si>
    <t>TÓNER DE IMPRESIÓN PARA HP COD. REF. 78ANEGRO (PARA SOPORTE ADMINISTRATIVO)</t>
  </si>
  <si>
    <t xml:space="preserve">BOLIGRAFO (LAPICERO) DE TINTA SECA PUNTA FINA COLOR AZUL </t>
  </si>
  <si>
    <t>S901000010011</t>
  </si>
  <si>
    <t>VIATICOS Y ASIGNACIONES POR COMISION DE SERVICIO (19 personas por 3 dias)</t>
  </si>
  <si>
    <t>VIATICOS Y ASIGNACIONES POR COMISION DE SERVICIO (4 personas x 3 dias)</t>
  </si>
  <si>
    <t>S352000010069</t>
  </si>
  <si>
    <t>CURSO DE CAPACITACION DE PERSONAL</t>
  </si>
  <si>
    <t>PASANTIA EN EL INSTITUTO NACIONAL DE SALUD DEL NIÑO "ATENCION DE NIÑOS MENORES DE 5 AÑOS CON ALTO RIESGO"</t>
  </si>
  <si>
    <t>VIATICOS Y ASIGNACIONES POR COMISION DE SERVICIO (4 PERSONAS POR 6 DIAS)</t>
  </si>
  <si>
    <t>TOTAL E.V. NIÑO</t>
  </si>
  <si>
    <t>DIRECCION DE PROMOCION DE LA SALUD</t>
  </si>
  <si>
    <t>Fortalecimiento de capacidades en Sesiones Demostratrivas en preparacion de Alimentos en Poblacion Materno Infantil</t>
  </si>
  <si>
    <t>VIATICOS Y ASIGNACIONES POR COMISION DE SERVICIO  (Actividades programadas de promocion de la salud en marco al desarrollo infantil temprano a nivel de provincias)</t>
  </si>
  <si>
    <t>VIATICOS Y ASIGNACIONES POR COMISION DE SERVICIO  (Actividades programadas de promocion de la salud en marco al desarrollo temprano a nivel de provincias)</t>
  </si>
  <si>
    <t xml:space="preserve">SERVICIO DE ATENCION DE REFRIGERIOS </t>
  </si>
  <si>
    <t>TOTAL PROMOCION</t>
  </si>
  <si>
    <t>COMPONENTE NEONATAL</t>
  </si>
  <si>
    <t>CURSO TALLER DE IMPLEMENTACIÓN DEL TAMIZAJE DE HIPOACUSIA, CATARATA Y CARDIOPATIA DEL RECIÉN NACIDO.</t>
  </si>
  <si>
    <t>VIATICOS Y ASIGNACIONES POR COMISION DE SERVICIO</t>
  </si>
  <si>
    <t>SERVICIO DE PONENCIA - CAPACITACION DE PERSONAL</t>
  </si>
  <si>
    <t>ALQUILER DE LOCAL CONFERENCIAS</t>
  </si>
  <si>
    <t>SUB TOTAL CN</t>
  </si>
  <si>
    <t>CURSO TALLER DE FORTALECIMIENTO DEL PERSONAL DE SALUD EN REANIMACION CARDIOPULMONAR (RCP) NEONATAL BASICO</t>
  </si>
  <si>
    <t>TOTAL C. NEONATAL</t>
  </si>
  <si>
    <t>ESTRATEGIA SANITARIA DE INMUNIZACIONES</t>
  </si>
  <si>
    <t>Sub actividad:</t>
  </si>
  <si>
    <t>CAPACITACION EN INMUNIZACIONES EN LAS DIFERENTES ETAPAS VIDA</t>
  </si>
  <si>
    <t>TRASLADO PERSONAL - COMISION DE SERVICIO - PASAJES TERRESTRE PROVINCIAL</t>
  </si>
  <si>
    <t xml:space="preserve">COMISION DE SERVICIOS - VIATICOS </t>
  </si>
  <si>
    <t>unidad</t>
  </si>
  <si>
    <t>DIESEL B5 S50</t>
  </si>
  <si>
    <t>B716000060421</t>
  </si>
  <si>
    <t>PLUMON PARA PIZARRA ACRILICA PUNTA GRUESA COLOR AZUL</t>
  </si>
  <si>
    <t>B716000060423</t>
  </si>
  <si>
    <t>PLUMON PARA PIZARRA ACRILICA PUNTA GRUESA COLOR NEGRO</t>
  </si>
  <si>
    <t>B716000060424</t>
  </si>
  <si>
    <t>PLUMON PARA PIZARRA ACRILICA PUNTA GRUESA COLOR VERDE</t>
  </si>
  <si>
    <t>B710300160064</t>
  </si>
  <si>
    <t>CINTA DE PAPEL PARA ENMASCARAR - MASKING TAPE 2 IN X 18 YD</t>
  </si>
  <si>
    <t>B717200260121</t>
  </si>
  <si>
    <t>PAPELOGRAFO CUADRICULADO 60G DE 86 CM X 61CM</t>
  </si>
  <si>
    <t>B716000060413</t>
  </si>
  <si>
    <t>PLUMON MARCADOR DE TINTA AL AGUA PUNTA GRUESA COLOR NEGRO</t>
  </si>
  <si>
    <t>B716000060414</t>
  </si>
  <si>
    <t>PLUMON MARCADOR DE TINTA AL AGUA PUNTA GRUESA COLOR ROJO</t>
  </si>
  <si>
    <t>B716000060415</t>
  </si>
  <si>
    <t>PLUMON MARCADOR DE TINTA AL AGUA PUNTA GRUESA COLOR AZUL</t>
  </si>
  <si>
    <t>B716000060416</t>
  </si>
  <si>
    <t>PLUMON MARCADOR DE TINTA AL AGUA PUNTA GRUESA COLOR VERDE</t>
  </si>
  <si>
    <t xml:space="preserve">SUB TOTAL </t>
  </si>
  <si>
    <t>CAPACITACION EN  MANEJO ADECUADO DE CADENA DE FRIO</t>
  </si>
  <si>
    <t>TOTAL ESNI</t>
  </si>
  <si>
    <t>COORDINACION DEL DIT</t>
  </si>
  <si>
    <t>REUNION TECNICA DE LOS PRODUCTOS DEL DIT</t>
  </si>
  <si>
    <t>TOTAL PPoRDIT</t>
  </si>
  <si>
    <t>TOTAL: (3324702)IMPLEMENTACION DE DOCUMENTOS TECNICOS NORMATIVOS</t>
  </si>
  <si>
    <t>TOTAL : 0033247. DESARROLLO DE NORMAS Y GUIAS TECNICAS EN NUTRICION</t>
  </si>
  <si>
    <t xml:space="preserve">Sub Producto: </t>
  </si>
  <si>
    <t>Monitoreo y asistencia tecnica de las actividades de promocion de la salud en marco al DIT en redes y EESS priorizados</t>
  </si>
  <si>
    <t xml:space="preserve">ASIGNACIONES EN GENERAL - VIÁTICOS DENTRO DE LA PROVINCIA </t>
  </si>
  <si>
    <t>2.3. 2  7.11  5 - SERVICIOS DE ALIMENTACION DE CONSUMO HUMANO</t>
  </si>
  <si>
    <t>SERVICIO DE ATENCION DE REFRIGERIOS</t>
  </si>
  <si>
    <t>DIRECCION EJECUTIVA DE MEDICAMENTOS ISNUMOS Y DROGAS</t>
  </si>
  <si>
    <t>Monitoreo mediante el sistema SISMED</t>
  </si>
  <si>
    <t xml:space="preserve">ASIGNACIONES EN GENERAL - VIÁTICOS PARA 02PERSONAS POR 3 DÍAS X 06 REDES </t>
  </si>
  <si>
    <t>TONER DE IMPRESORA PARA HP COD. REF. 151A NEGRO</t>
  </si>
  <si>
    <t>172100070020</t>
  </si>
  <si>
    <t>DIESEL B5 S50 (FUNCIONAMIENTO DEL GRUPO ELECTROGENO DE CADENA DE FRIO)</t>
  </si>
  <si>
    <t>GALÒN</t>
  </si>
  <si>
    <t>TOTAL DEMID</t>
  </si>
  <si>
    <t xml:space="preserve">Seguimiento y monitoreo  a los EESS que se encuentran  en alerta criticade  en el marco de la disminucion de la DCI y Anemia en la region Huancavelica  </t>
  </si>
  <si>
    <t>ASIGNACIONES EN GENERAL - VIÁTICOS DENTRO DE LA PROVINCIA PARA 2 PERSONAS POR 3 DÍAS</t>
  </si>
  <si>
    <t>2.6.3 2.3 1. EQUIPOS COMPUTACIONALES Y PERIFERICOS</t>
  </si>
  <si>
    <t>B740878680001</t>
  </si>
  <si>
    <t>MONITOR CON PROCESADOR INTEGRADO</t>
  </si>
  <si>
    <t>2.3.1 1.1 1. ALIMENTOS Y BEBIDAS PARA CONSUMO HUMANO</t>
  </si>
  <si>
    <t>B091100100003</t>
  </si>
  <si>
    <t>BEBIDA HIDRATANTE X 500ML</t>
  </si>
  <si>
    <t>B096800010438</t>
  </si>
  <si>
    <t>GALLETA INTEGRAL CON MIEL X35GR</t>
  </si>
  <si>
    <t>B716000090103</t>
  </si>
  <si>
    <t>TAMPON CON CUBUERTA DE PLASTICO TAMAÑO  GRANDE COLOR NEGRO</t>
  </si>
  <si>
    <t>B716000090104</t>
  </si>
  <si>
    <t>TAMPON CON CUBUERTA DE PLASTICO TAMAÑO  GRANDE COLOR AZUL</t>
  </si>
  <si>
    <t>B767400051789</t>
  </si>
  <si>
    <t>TINTA DE IMPRESIÓN PARA EPSON COD. REF. T673220 CIAN - C673</t>
  </si>
  <si>
    <t>B767400051790</t>
  </si>
  <si>
    <t>TINTA DE IMPRESIÓN PARA EPSON COD. REF. T673320 MAGENTA-M673</t>
  </si>
  <si>
    <t>B767400051791</t>
  </si>
  <si>
    <t>TINTA DE IMPRESIÓN PARA EPSON COD. REF. T673420 AMARILLO - Y673</t>
  </si>
  <si>
    <t>B767400051792</t>
  </si>
  <si>
    <t>TINTA DE IMPRESIÓN PARA EPSON COD. REF. T673520 CIAN CLARO -LC673</t>
  </si>
  <si>
    <t>B767400051793</t>
  </si>
  <si>
    <t>TINTA DE IMPRESIÓN PARA EPSON COD. REF. T673620 MAGENTA CLARO-LM673</t>
  </si>
  <si>
    <t>2.3.1 2.1 1. VESTUARIO, ACCESORIOS Y PRENDAS DIVERSAS</t>
  </si>
  <si>
    <t>B890300040137</t>
  </si>
  <si>
    <t xml:space="preserve">BOLSO DE LONA TIPO MORRAL </t>
  </si>
  <si>
    <t xml:space="preserve">Monitoreo y Seguimiento de las intervenciones de la anemia en el marco de la implementacion del Plan Multisectorial para la prevencion y Control de la anemai 2024 al 2030  de la region Huancavelica.  </t>
  </si>
  <si>
    <t>B767400051788</t>
  </si>
  <si>
    <t>TINTA DE IMPRESIÓN PARA EPSON COD. REF. T673120 NEGRO-BK 673</t>
  </si>
  <si>
    <t>2.3.2 2.2 3. SERVICIO DE INTERNET</t>
  </si>
  <si>
    <t>S870500030053</t>
  </si>
  <si>
    <t>SERVICIO DE INTERNET INALAMBRICO PORTATIL</t>
  </si>
  <si>
    <t>2.3.2 5.1 2. DE VEHICULOS</t>
  </si>
  <si>
    <t>S942000030010</t>
  </si>
  <si>
    <t>ALQUILER DE CAMIONETA</t>
  </si>
  <si>
    <t>B710300030101</t>
  </si>
  <si>
    <t>GOMA LIQUIDA X 250 g CON APLICADOR</t>
  </si>
  <si>
    <t>B094100040068</t>
  </si>
  <si>
    <t>MIXTURA DE FRUTAS SECAS 180 GR. APROX</t>
  </si>
  <si>
    <t>B091100020018</t>
  </si>
  <si>
    <t>AGUA MINERAL  SIN GAS X 620ML</t>
  </si>
  <si>
    <t>2.3.2 2.3 1. CORREOS Y SERVICIOS DE MENSAJERIA</t>
  </si>
  <si>
    <t>S900100010004</t>
  </si>
  <si>
    <t>SERVICIO DE COURIER NIVEL LOCAL Y NACIONAL</t>
  </si>
  <si>
    <t>Servicio</t>
  </si>
  <si>
    <t>OFICINA DE ESTADISTICA E INFORMATICA</t>
  </si>
  <si>
    <t>Fortalecimiento del soporte informatico</t>
  </si>
  <si>
    <t>S701000020049</t>
  </si>
  <si>
    <t>SERVICIO DE VIDEOCONFERENCIA</t>
  </si>
  <si>
    <t>2.3.2 9.1 1. LOCACIÓN DE SERVICIOS REALIZADOS POR PERSONAS NATURALES RELACIONADAS AL ROL DE LA ENTIDAD</t>
  </si>
  <si>
    <t>S170100030340</t>
  </si>
  <si>
    <t>SERVICIO DE DISEÑO DE SOFTWARE</t>
  </si>
  <si>
    <t xml:space="preserve">VIATICOS Y ASIGNACIONES POR COMISION DE SERVICIO </t>
  </si>
  <si>
    <t>2.3. 2  1. 2  1 - PASAJES Y GASTOS DE TRANSPORTE</t>
  </si>
  <si>
    <t>FOTOCOPIADO</t>
  </si>
  <si>
    <t>BOLIGRAFO (LAPICERO) DE TINTA SECA PUNTA FINA COLOR  AZUL</t>
  </si>
  <si>
    <t>B767400062344</t>
  </si>
  <si>
    <t>TONER DE IMPRESION PARA HP COD. REF. CF226A NEGRO - Para la Unidad de Estadistica</t>
  </si>
  <si>
    <t>B740892000001</t>
  </si>
  <si>
    <t>SERVIDOR (NAS)</t>
  </si>
  <si>
    <t>2.6.3 2.9 4. ELECTRICIDAD Y ELECTRONICA</t>
  </si>
  <si>
    <t>B462200500001</t>
  </si>
  <si>
    <t>ACUMULADOR DE ENERGIA - EQUIPO DE UPS</t>
  </si>
  <si>
    <t>B740815400001</t>
  </si>
  <si>
    <t>CONSOLA MULTIPLEXOR KVM</t>
  </si>
  <si>
    <t>TOTAL: OFICINA DE ESTADISTICA E INFORMATICA</t>
  </si>
  <si>
    <t>E.V. NIÑO</t>
  </si>
  <si>
    <t>Monitoreo de las actividades del  "Paquete de Atención Integral del Niño" en el marco del  (MCI)- FED-Implementación del DIT , Convenio de Gestión</t>
  </si>
  <si>
    <t>TÓNER DE IMPRESIÓN PARA HP COD. REF. 58A CF258A NEGRO</t>
  </si>
  <si>
    <t>ALQUILER DE CAMIONETA (A TODO COSTO)</t>
  </si>
  <si>
    <t>S870500030019</t>
  </si>
  <si>
    <t xml:space="preserve">SERVICIO DE INTERNET </t>
  </si>
  <si>
    <t>BEBIDAS HIDRATANTES X 500ML</t>
  </si>
  <si>
    <t>S900100010014</t>
  </si>
  <si>
    <t>SERVICIO DE MENSAJERIA NIVEL LOCAL, REGIONAL Y NACIONAL</t>
  </si>
  <si>
    <t xml:space="preserve">Reunión Técnica: Productos del PPoR DIT -Etapa de Vida Niño en las Redes  y Establecimientos de Salud  </t>
  </si>
  <si>
    <t>S940500040027</t>
  </si>
  <si>
    <t>ALQUILER DE LOCAL</t>
  </si>
  <si>
    <t>TOTAL ETAPA DE VIDA NIÑO</t>
  </si>
  <si>
    <t xml:space="preserve">Monitoreo de los Productos del DIT en las Redes  y Establecimientos de Salud  </t>
  </si>
  <si>
    <t>B899600080091</t>
  </si>
  <si>
    <t>CAMISETA DE ALGODÓN PIQUE MANGA LARGA</t>
  </si>
  <si>
    <t>ALQUILER DE CAMIONETA A TODO COSTO</t>
  </si>
  <si>
    <t>B717200050348</t>
  </si>
  <si>
    <t>PAPEL BOND 80 g TAMAÑO OFICIO</t>
  </si>
  <si>
    <t>B767400061411</t>
  </si>
  <si>
    <t>TONER DE IMPRESIÓN PARA HP COD. REF. CF280A NEGRO(DAIS)</t>
  </si>
  <si>
    <t>Unidad</t>
  </si>
  <si>
    <t>2.3.2 4.5 1. DE VEHICULOS</t>
  </si>
  <si>
    <t>S607500070247</t>
  </si>
  <si>
    <t>MANTENIMIENTO CORRECTIVO DE CAMIONETA</t>
  </si>
  <si>
    <t>2.3.2 4.7 1. DE MAQUINARIAS Y EQUIPOS</t>
  </si>
  <si>
    <t>S602000010100</t>
  </si>
  <si>
    <t>MANTENIMIENTO CORRECTIVO DE IMPRESORA</t>
  </si>
  <si>
    <t>S602000010109</t>
  </si>
  <si>
    <t>MANTENIMIENTO CORRECTIVO DE COMPUTADORA PERSONAL PORTATIL</t>
  </si>
  <si>
    <t>TOTAL DIT</t>
  </si>
  <si>
    <t>MONITOREO DEL ESQUEMA REGULAR DE VACUNACION-CIERRE DE BRECHAS</t>
  </si>
  <si>
    <t>2.3. 2  7.11  6 - SERVICIO DE IMPRESIONES, ENCUADERNACION Y EMPASTADO</t>
  </si>
  <si>
    <t>SERVICIO DE IMPRESIÓN DE NORMA TECNICA/AFICHES /TARJETAS /FORMATOS-FARMACOVIGILANCIA,CARTILLA Y OTROS</t>
  </si>
  <si>
    <t>MILLAR</t>
  </si>
  <si>
    <t>B710600010012</t>
  </si>
  <si>
    <t>ARCHIVADOR DE CARTON CON PALANCA LOMO ANCHO TAMAÑO OFICIO</t>
  </si>
  <si>
    <t>TÓNER DE IMPRESIÓN PARA HP COD. REF. CF226A NEGRO(ESRI-CADENA DE FRIO)</t>
  </si>
  <si>
    <t>B716000060393</t>
  </si>
  <si>
    <t>PLUMON DE TINTA INDELEBLE PUNTA MEDIANA COLOR AZUL</t>
  </si>
  <si>
    <t>B716000040112</t>
  </si>
  <si>
    <t>LÁPIZ NEGRO GRADO 2B CON BORRADOR</t>
  </si>
  <si>
    <t>COMISION DE SERVICIOS - VIATICOS PARA MONITOREO DEL ESQUEMA REGULAR DE VACUNACION</t>
  </si>
  <si>
    <t>COMISION DE SERVICIOS - VIATICOS A LIMA</t>
  </si>
  <si>
    <t>Sub Total</t>
  </si>
  <si>
    <t>Sub actividad: CIERRE DE BRECHAS EN LA SEMANA DE VACUNACION EN LAS AMERICAS</t>
  </si>
  <si>
    <t xml:space="preserve">COMISION DE SERVICIO PARA REALIZAR EL MONITOREO DE LA SEMANA DE LAS AMERICAS </t>
  </si>
  <si>
    <t>SERVICIO DE IMPRESIÓN DE GIGANTOGRAFIA  SEMANA DE LAS AMERICA</t>
  </si>
  <si>
    <t>TOTAL: ESTRATEGIA SANITARIA DE INMUNIZACIONES</t>
  </si>
  <si>
    <t xml:space="preserve">   </t>
  </si>
  <si>
    <t>CERTIFICACION, RECERTIFICACIÓN Y MONITOREO DE EE.SS AMIGOS DE LA MADRE LA NIÑA Y EL NIÑO "PROMOVIENDO Y PROTEGIENDO LA LACTANCIA MATERNA"</t>
  </si>
  <si>
    <t>B767400060896</t>
  </si>
  <si>
    <t>TÓNER DE IMPRESIÓN PARA HP COD. REF. 78A CE278A NEGRO (PARA DEMID, DAUM)</t>
  </si>
  <si>
    <t>B710300010004</t>
  </si>
  <si>
    <t>CINTA ADHESIVA TRANSPARENTE  1in X 72 YD</t>
  </si>
  <si>
    <t>ALQUILER DE CAMIONETA MAQUINA SECA (PARA TRASLADO MATERIALES, INSUMOS Y OTROS)</t>
  </si>
  <si>
    <t>SERVICIO DE IMPRESIÓN EN GENERAL (GIGANTOGRAFIA, BANNER, AFICHES, OTROS)</t>
  </si>
  <si>
    <t>Total de Sub Producto: (4427607) MONITOREO DE LOS PRODUCTOS DE LA FUNCION SALUD DEL PPOR DIT</t>
  </si>
  <si>
    <t>COORDINACION  ESANS</t>
  </si>
  <si>
    <t xml:space="preserve">Reunion de Evaluacion  anivel Nacional de las actividades de la Estrategia Sanitaria de Alimentacion y Nutricion Saludable </t>
  </si>
  <si>
    <t>ASIGNACIONES EN GENERAL - VIÁTICOS   A NIVEL NACIONAL  PARA 2 PERSONAS POR 9DÍAS</t>
  </si>
  <si>
    <t xml:space="preserve">Reunion tecnica de evaluacion con las redes de Salud  de las actividades vinculadas  a la disminucion de la anemia y DCI - ESANS </t>
  </si>
  <si>
    <t xml:space="preserve">ASIGNACIONES EN GENERAL - VIÁTICOS PARA 09 PERSONAS POR 2 DÍAS </t>
  </si>
  <si>
    <t xml:space="preserve">FOLDER MANILA TAMAÑO A4 </t>
  </si>
  <si>
    <t>SERVICIO DE IMPRESIONES EN GENERAL (BANNER, CUADERNILLOS )</t>
  </si>
  <si>
    <t>Sub total  ESANS</t>
  </si>
  <si>
    <t>Reunion Tecnica Cumbre Hambre Cero</t>
  </si>
  <si>
    <t>SERVICIO DE IMPRESIÓN EN GENERAL (BANNER ROLLERS-GIGANTOGRAFIAS)</t>
  </si>
  <si>
    <t>Sub total  PPORDIT</t>
  </si>
  <si>
    <t>Total de Sub Producto: (4427608) EVALUACION DE LOS PRODUCTOS DE LA FUNCION SALUD DEL PPOR DIT</t>
  </si>
  <si>
    <t>GESTION SANITARIA Y CALIDAD EN SALUD</t>
  </si>
  <si>
    <t>SUPERVICIONES  Y MONITOREO INTEGRAL , CONVENIO  DE GESTIÓN EN MARCO DEL DIT A UGIPRESS E IPRESS</t>
  </si>
  <si>
    <t>VIÁTICOS PARA 6 PERSONAS X  3 DIAS X 147 RUTA RED HUAYTARA 1 VEZ AL AÑO</t>
  </si>
  <si>
    <t>VIÁTICOS PARA 6 PERSONAS X 3 DIAS X 147 RUTA RED CASTROVIRREYNA 1 VEZ AL AÑO</t>
  </si>
  <si>
    <t>VIÁTICOS PARA 6 PERSONAS X 3 DIAS X 147 RUTA RED ACOBAMBA  1 VEZ AL AÑO</t>
  </si>
  <si>
    <t>VIÁTICOS PARA 6 PERSONAS X 3 DIAS X 147 RUTA RED ANGARAESY 1 VEZ AL AÑO</t>
  </si>
  <si>
    <t>VIÁTICOS PARA 6 PERSONAS X 3 DIAS X 147 RUTA RED CHURCAMPA 1 VEZ AL AÑO</t>
  </si>
  <si>
    <t>VIÁTICOS PARA 6 PERSONAS X 3 DIAS X 147 RUTA RED TAYACAJA  1 VEZ AL AÑO</t>
  </si>
  <si>
    <t>VIÁTICOS PARA  6 PERSONAS X 3 DIAS X 147 RUTA HOSPITAL PAMPAS 1 VEZ AL AÑO</t>
  </si>
  <si>
    <t>TOTAL GESTION SANITARIA Y CALIDAD EN SALUD</t>
  </si>
  <si>
    <t>Total de Sub Producto: (4427609) SUPERVISION DE LOS PRODUCTOS DE LA FUNCION SALUD DEL PPOR DIT</t>
  </si>
  <si>
    <t>SUB ALMACEN DE CADENA DE FRIO</t>
  </si>
  <si>
    <t>Fortalecimiento  de la cadena de Frio-Monitoreo del Abastecimiento de vacunas  en las IPRESS</t>
  </si>
  <si>
    <t>2.3.1 3.1 3. LUBRICANTES, GRASAS Y AFINES</t>
  </si>
  <si>
    <t>B175500100176</t>
  </si>
  <si>
    <t>ACEITES LUBRICANTES (Aceite shell SAE 15W 40 multigrado) PARA MOTOR PETROLERO X1GAL</t>
  </si>
  <si>
    <t>2.3.1 6.1 99. OTROS ACCESORIOS Y REPUESTOS</t>
  </si>
  <si>
    <t>B068000990025</t>
  </si>
  <si>
    <t>Termostato Para refrigeradora Importado 1/4 HP Electronico</t>
  </si>
  <si>
    <t>B283400410048</t>
  </si>
  <si>
    <t>Relay Termico 1/4 HP 220 V Importado</t>
  </si>
  <si>
    <t>2.3.1 5.4 1. ELECTRICIDAD, ILUMINACION Y ELECTRONICA</t>
  </si>
  <si>
    <t>B283400190010</t>
  </si>
  <si>
    <t>Pila de litio de 3.6 V  data logger</t>
  </si>
  <si>
    <t>B070400190002</t>
  </si>
  <si>
    <t>CINTA  Aislante 1/2 x 36yd</t>
  </si>
  <si>
    <t>Total de Sub Producto: (4427610) GESTION OPERATIVA DE LA CADENA DE FRIO</t>
  </si>
  <si>
    <t>TOTAL : 0044276. MONITOREO, SUPERVISION, EVALUACION Y CONTROL DEL PROGRAMA ARTICULADO NUTRICIONAL</t>
  </si>
  <si>
    <t>ASIGNACIONES EN GENERAL - VIÁTICOS DE 3 PERSONA PARA LA INSPECCIÓN A LOS CUNA MÁS Y MUNICIPALIDADES DISTRITALES DE LA PROVINCIA DE ANGARAES, ACOBAMBA Y CASTROVIRREYNA EN DIFERENTES FECHAS FUERA DE LA PROVINCIA</t>
  </si>
  <si>
    <t>B172100040013</t>
  </si>
  <si>
    <t>Galon</t>
  </si>
  <si>
    <t>B495700280115</t>
  </si>
  <si>
    <t>GUANTE PARA EXAMEN DESCARTABLE Nº 6 1/2 X 100 UNI</t>
  </si>
  <si>
    <t>B495700410076</t>
  </si>
  <si>
    <t>MASCARILLA DESCARTABLE QUIRÚRGICA 3 PLIEGUES</t>
  </si>
  <si>
    <t>B35380010007</t>
  </si>
  <si>
    <t>ALCOHOL ETILICO (ETANOL) 96º X 1 L</t>
  </si>
  <si>
    <t>B495700070005</t>
  </si>
  <si>
    <t>ALGODON HIDROFILO X 500 g</t>
  </si>
  <si>
    <t>B495500011456</t>
  </si>
  <si>
    <t>GORRO QUIRURGICO DESCARTABLE CON ELLASTICO X 100</t>
  </si>
  <si>
    <t>PAPEL TOALLA DOBLE HOJA INTERFOLIADO  BLANCO X 200 HOJAS</t>
  </si>
  <si>
    <t>B133000240210</t>
  </si>
  <si>
    <t>LEJÍA (HIPOCLORITO DE SODIO) AL 5% X 1 L</t>
  </si>
  <si>
    <t>LITRO</t>
  </si>
  <si>
    <t>B139200100090</t>
  </si>
  <si>
    <t>JABÓN GERMICIDA LIQUIDO X 1 L</t>
  </si>
  <si>
    <t>B133000160009</t>
  </si>
  <si>
    <t>DETERGENTE GRANULADO X 900GR.</t>
  </si>
  <si>
    <t xml:space="preserve"> Fortalecimiento de capacidades técnicas a responsables de la ESANS que realizan las inpecciones sanitaria  de los  Programas Sociales ( PVL  y Cuna Mas ) </t>
  </si>
  <si>
    <t>ASIGNACIONES EN GENERAL - VIÁTICOS DE 10 PERSONA POR 2 DÍAS PARA LA INSPECCIÓN A LOS CUNA MÁS Y MUNICIPALIDADES DISTRITALES DE LA PROVINCIA DE ANGARAES, ACOBAMBA Y CASTROVIRREYNA EN DIFERENTES FECHAS FUERA DE LA PROVINCIA</t>
  </si>
  <si>
    <t>ASIGNACIONES EN GENERAL - VIÁTICOS DE 5 PERSONA POR 2 DÍAS PARA LA INSPECCIÓN A LOS CUNA MÁS Y ALMACENES DE LAS MUNICIPALIDADES DISTRITALES DE LA PROVINCIA DE HUAYTARA, ACOBAMBA Y CASTROVIRREYNA.</t>
  </si>
  <si>
    <t>S901000020007</t>
  </si>
  <si>
    <t>B76740061411</t>
  </si>
  <si>
    <t>TÓNER DE IMPRESIÓN PARA HP COD. REF. CF280A NEGRO.</t>
  </si>
  <si>
    <t>B767400063527</t>
  </si>
  <si>
    <t>TONER DE IMPRESIÓN PARA HP COD. REF. W1330A NEGRO</t>
  </si>
  <si>
    <t>B715000210029</t>
  </si>
  <si>
    <t>TABLERO DE MADERA TAMAÑO A4 CON SUJETADOR DE METAL</t>
  </si>
  <si>
    <t>Empaque x 500</t>
  </si>
  <si>
    <t>CINTA DE PLASTICO ADHESIVA PARA EMBALAJE DE 3IN X 55YD</t>
  </si>
  <si>
    <t xml:space="preserve">unidad </t>
  </si>
  <si>
    <t>B710600060044</t>
  </si>
  <si>
    <t>FORRO DE PLASTICO TRANSPARENTE TAMANO OFICIO X5M</t>
  </si>
  <si>
    <t>B717200170035</t>
  </si>
  <si>
    <t>PAPEL LUSTRE DE 50CMX 65CM COLOR AZUL</t>
  </si>
  <si>
    <t>B717200170040</t>
  </si>
  <si>
    <t>PAPEL LUSTRE DE 50CMX 65CM COLOR CELESTE</t>
  </si>
  <si>
    <t>B715000220028</t>
  </si>
  <si>
    <t>TAJADOR DE PLASTICO CON DEPOSITO</t>
  </si>
  <si>
    <t xml:space="preserve">LÁPIZ NEGRO GRADO 2B CON BORRADOR </t>
  </si>
  <si>
    <t>B894400020075</t>
  </si>
  <si>
    <t>GORRA CON VISCERA DRILL UNISEX</t>
  </si>
  <si>
    <t>TOTAL ACTIVIDAD</t>
  </si>
  <si>
    <t>DIRECCION DE LABORATORIO DE REFERENCIA REGIONAL DE SALUD PUBLICA</t>
  </si>
  <si>
    <t>3331401 - ATENCION EDA CON ALGUN GRADO DE DESHIDRATACION. - Diagnostico de EDAS complicadas en población de niños menores de 5 años</t>
  </si>
  <si>
    <t>B358600090196</t>
  </si>
  <si>
    <t>ROTAVIRUS (ANTIGENO) ELISA X 96 DETERMINACIONES</t>
  </si>
  <si>
    <t xml:space="preserve">TOTAL DEL PRODUCTO ATENCION EDA CON COMPLICACIONES </t>
  </si>
  <si>
    <t>DESA</t>
  </si>
  <si>
    <t>5004428 - VIGILANCIA DE LA CALIDAD DEL AGUA PARA EL CONSUMO HUMANO</t>
  </si>
  <si>
    <t>3000927 AGUA POTABLE PARA EL CONSUMO HUMANO PARA HOGARES CONCENTRADOS.</t>
  </si>
  <si>
    <t>1001.PRODUCTOS ESPECIFICOS PARA DESARROLLO INFANTIL TEMPRANO</t>
  </si>
  <si>
    <t>COMISION DE SERVICIOS - VIATICOS (PARA LAS INPECCIONES SANITARIA ESPECIALIZADA DE LOS SISTEMAS DE AGUA , OTROS EVENTOS E IMPREVISTOS DE LAS PROVINCIAS de Huaytara, Tayacaja, Churcampa, Castrovirreyna, Acobamba, Angaraes.  11 DIAS (2 PERSONAS + 01 CHOFER) + Una persona x 1 dia con pasaje.</t>
  </si>
  <si>
    <t>COMISION DE SERVICIOS - VIATICOS LOCALES ( SUPERVICION DE AVANCES DE METAS FISICAS, FINACIERAS PP1001, DIT , APNOP, CEPLAN, SIVICA EN LAS LAS RIS) 01 PERSONA POR 08 DIAS</t>
  </si>
  <si>
    <t>COMISION DE SERVICIOS - VIATICOS  ( PARA LA INTERVENCION DURANTE LAS EMERGENCIAS DE LLUVIAS E IMPREVISTOS DE LOS SISTEMAS DE ABASTECIMIENTO DE AGUA EN EL AMBITO DE LA PROVINCIA DE HUANCAVELICA  x 3 DIAS (2 PERSONAS + 01 CHOFER ), MAS 01 PERSONA x 01 DIA CON PASAJE</t>
  </si>
  <si>
    <t>S901000010003</t>
  </si>
  <si>
    <t>SERVICIO DE PASAJES TERRESTRE (VIGILANCIA DE CALIDAD DE AGUA POR PELIGRO INMINENTE ANTE PRECIPITACIONES PLUVIALES EN LAS PROVINCIAS DE Huaytara, Tayacaja, Churcampa, Castrovirreyna, Acobamba, Angaraes. ) x 06 dias por 01 persona IDA Y RETORNO</t>
  </si>
  <si>
    <t>global</t>
  </si>
  <si>
    <t>0092703ANÁLISIS BACTERIOLÓGICOS</t>
  </si>
  <si>
    <t>COMISION DE SERVICIOS - VIATICOS  (ASISTENCIA TECNICA  Y SEGUIMIENTO DEL PERSONAL QUE VIENE  REALIZANDO LOS ANALISIS MICROBIOLOGICO  (BACTERIOLOGICO Y PARASITOLOGICO) EN LOS  LABORATORIOS DE AGUA DE LAS 07 REDES DE SALUD DE LA REGION DE HUANCAVELICA. ( Acobamba, Angaraes, Castrovirreyna, Churcampa, Huaytará y tayacaja). 12 dias x 1 persona  con pasaje</t>
  </si>
  <si>
    <t>COMISION DE SERVICIOS - VIATICOS LOCALES (SEGUIMIENTO DEL AVANCE DE LAS ANALISIS MICROBIOLOGICO  (BACTERIOLOGICO Y PARASITOLOGICO) EN LOS  LABORATORIOS DE AGUA .  Acobamba, Angaraes, Castrovirreyna, Churcampa, Huaytará y tayacaja). 6 dias x 1 persona con pasaje.</t>
  </si>
  <si>
    <t>SERVICIO DE PASAJES TERRESTRE SEGUIMIENTO DEL AVANCE DE LAS ANALISIS MICROBIOLOGICO DEL AGUA DE LAS  07 RIS HUANCAVELICA. 04 dias x 01 persona ida y retorno.</t>
  </si>
  <si>
    <t>358600010653</t>
  </si>
  <si>
    <t>ACIDO ROSOLICO Q.P. X 1 g</t>
  </si>
  <si>
    <t>358600100086</t>
  </si>
  <si>
    <t>AGAR PLATE COUNT X 500 G</t>
  </si>
  <si>
    <t>358600100180</t>
  </si>
  <si>
    <t>CALDO EC CON MUG X 500 G</t>
  </si>
  <si>
    <t>358600100752</t>
  </si>
  <si>
    <t>CALDO MFC X 500 G</t>
  </si>
  <si>
    <t>358600100774</t>
  </si>
  <si>
    <t>AGAR ENDO LESS X 500 G</t>
  </si>
  <si>
    <t>512000060154</t>
  </si>
  <si>
    <t>CINTA INDICADORA DE PH 0 A 14 X 100</t>
  </si>
  <si>
    <t>512000280121</t>
  </si>
  <si>
    <t>MEMBRANA DE FILTRACION DE 0.45 MM 47 MM GELMAN 66278 X 200</t>
  </si>
  <si>
    <t>PAPEL TOALLA INTERFOLIADO BLANCO x 200 HOJAS ( UTILIZADO EN  ANALISIS MICROBIOLOGICOS de 3360 PARÁMETROS- 70 PAQUETES, MONITOREO DE AGUA Y METALES PESADOS 30 PAQUETES)</t>
  </si>
  <si>
    <t>503300250084</t>
  </si>
  <si>
    <t>CINTA DE PLASTICO ADHESIVA PARA EMBALAJE 2 in X 55 yd</t>
  </si>
  <si>
    <t>ETIQUETA AUTOADHESIVA 7.5 cm X 11cm</t>
  </si>
  <si>
    <t>2.3. 1 99. 1  2 PRODUCTOS QUICO</t>
  </si>
  <si>
    <t>CALDO PARA DETECCION DE COLIFORMES TOTALES, ESCHERICHIA COLI INY 2 mL X 50 UNIDADES</t>
  </si>
  <si>
    <t>B717200030014</t>
  </si>
  <si>
    <t>CUADERNO  CUADRICULADO TAMAÑO A4 X 100 HOJAS</t>
  </si>
  <si>
    <t>B5000210027</t>
  </si>
  <si>
    <t>TABLERO ACRILICO TAMAÑO A4 CON SUJETADOR DE METAL</t>
  </si>
  <si>
    <t>0092704ANÁLISIS PARASITOLÓGICOS</t>
  </si>
  <si>
    <t>LAMINILLA CUBRE OBJETO 22 MM X 22 MM X 100</t>
  </si>
  <si>
    <t xml:space="preserve">B512000140381 </t>
  </si>
  <si>
    <t>FILTRO DE MEMBRANA NITRATO DE CELULOSA CUADRICULADA 1 µM X 47 MM X 100</t>
  </si>
  <si>
    <t>2.3.1 6.1 4. DE SEGURIDAD</t>
  </si>
  <si>
    <t>B805000080352</t>
  </si>
  <si>
    <t>OVEROL PROTECTOR DE TASLAN UNISEX</t>
  </si>
  <si>
    <t>0092705 ANÁLISIS ORGANOLÉPTICOS</t>
  </si>
  <si>
    <t>2.3. 1  5. 3  2 - DE COCINA, COMEDOR Y CAFETERIA</t>
  </si>
  <si>
    <t>B169400010052</t>
  </si>
  <si>
    <t>JUEGO DE CUCHARAS MEDIDORAS DE ACERO INOXIDABLE X 6 PIEZAS</t>
  </si>
  <si>
    <t>351000010238</t>
  </si>
  <si>
    <t>KIT DE REACTIVOS PARA DETERMINACION DE NITRITO EN AGUA (RANGO 0 - 10 ppm) X 100 DETERMINACIONES</t>
  </si>
  <si>
    <t>351000010239</t>
  </si>
  <si>
    <t>KIT PARA DETERMINACION DE SULFATO EN AGUA X 100 DETERMINACIONES</t>
  </si>
  <si>
    <t>351000021051</t>
  </si>
  <si>
    <t>SOLUCION CLORURO DE POTASIO PARA ELECTRODO X 60 ML</t>
  </si>
  <si>
    <t>351000021306</t>
  </si>
  <si>
    <t>SOLUCIÓN TAMPÓN (BUFFER) pH 7.00 X 500 mL</t>
  </si>
  <si>
    <t>351000023954</t>
  </si>
  <si>
    <t>EDTA (ACIDO ETILENDIAMINOTETRAACÉTICO) 0.800 +/- 0.004 M X 13 mL</t>
  </si>
  <si>
    <t>351000030054</t>
  </si>
  <si>
    <t>SOLUCION DE CALIBRACION PARA MEDIDOR DE CONDUCTIVIDAD 1413 US/CM X 450 ML</t>
  </si>
  <si>
    <t>358600050550</t>
  </si>
  <si>
    <t>SOLUCIÓN TAMPÓN (BUFFER) pH 10.0 X 450 mL</t>
  </si>
  <si>
    <t>358600050868</t>
  </si>
  <si>
    <t>SOLUCIÓN TAMPÓN (BUFFER) pH 4.00 +/- 0.01 (25 ºC) X 500 mL</t>
  </si>
  <si>
    <t>B351000010160</t>
  </si>
  <si>
    <t>DPD EN POLVO PARA CLORO LIBRE EN MUESTRAS DE 10 ML X 100 TEST</t>
  </si>
  <si>
    <t>606500260616</t>
  </si>
  <si>
    <t>SERVICIO DE CALIBRACION DE COLORIMETRO DIGITAL</t>
  </si>
  <si>
    <t>358600090232</t>
  </si>
  <si>
    <t>KIT HIERRO COLORIMETRICO X 100 DETERMINACIONES</t>
  </si>
  <si>
    <t>512000150586</t>
  </si>
  <si>
    <t>FRASCO DE PLASTICO BOCA ANCHA X 1 L CON TAPA</t>
  </si>
  <si>
    <t>0092706ANÁLISIS QUÍMICOS INORGÁNICOS Y ORGÁNICOS</t>
  </si>
  <si>
    <t>2.3.2 7.8 1. SERVICIOS RELACIONADOS CON EL TRATAMIENTO DE AGUA</t>
  </si>
  <si>
    <t>S120300030007</t>
  </si>
  <si>
    <t>SERVICIO DE ANALISIS DE METALES EN MUESTRA DE AGUA</t>
  </si>
  <si>
    <t>SERVICIO DE MENSAJERÍA</t>
  </si>
  <si>
    <t xml:space="preserve">COMISION DE SERVICIOS - VIATICOS LOCALES (TOMA DE MUESTRAS DE AGUA DE METALES PESADOS EN LAS PROVINCIAS, Huaytara, Tayacaja, Churcampa, Castrovirreyna, Acobamba, Angaraes. 06 dias x (2 personas + 01 chofer)  </t>
  </si>
  <si>
    <t>SERVICIO DE PASAJES TERRESTRE (SUPERVIGILANCIA DE CALIDAD DE AGUA)</t>
  </si>
  <si>
    <t>0092707 MONITOREO DE PARAMETROS DE CAMPO</t>
  </si>
  <si>
    <t xml:space="preserve">0092708REPORTES DE RIESGOS SANITARIOS </t>
  </si>
  <si>
    <t>TÓNER DE IMPRESIÓN PARA HP COD. REF. CF280A NEGRO</t>
  </si>
  <si>
    <t>B71600005016</t>
  </si>
  <si>
    <t>NUMERADOR AUTOMATICO DE METAL DE 6 DIGITOS ( 2 para agua, 2 Direccion DESA)</t>
  </si>
  <si>
    <t xml:space="preserve">COMISION DE SERVICIOS - VIATICOS  (REUNIÓN TECNICA PARA INGRESO DE DATA EN SIVICA DE LOS FORMATOS PVICA, NOTIFICACIONES Y RIESGO SANITARIO A LAS RIS DE ACOBAMBA, CASTROVIRREYNA, CHURCAMPA, ANGARAES, HUAYTARA Y TAYACAJA. 5 dias x   01 persona con pasaje  </t>
  </si>
  <si>
    <t xml:space="preserve">COMISION DE SERVICIOS - VIATICOS  FUERA DE LA PROVINCIA, PARA LAS INSPECCIONES SANITARIA ESPECIALIZADA DE SISTEMAS DE AGUA EN LAS PROVINCIAS, Huaytara, Tayacaja, Churcampa, Castrovirreyna, Acobamba, Angaraes.  26 dias (2 personas + 01 chofer)   </t>
  </si>
  <si>
    <t xml:space="preserve">COMISION DE SERVICIOS - VIATICOS DENTRO DE LA PROVINCIA, PARA LAS INSPECCIONES SANITARIA ESPECIALIZADA DE SISTEMAS DE AGUA EN LOS CENTROS POBLADOS DE LA PROVINCIA Huancavelica, 04 dias (2 personas + 01 chofer), 2 dias por 01 persona con pasaje </t>
  </si>
  <si>
    <t>SEGUIMIENTOS DE ACTIVIDADES PVICA  QUE VIENE REALIZANDO LOS RIS DE MEF EN LAS 07 REDES DE SALUD DE  EN LAS PROVINCIAS, Huaytara, Tayacaja, Churcampa, Castrovirreyna, Acobamba, Angaraes. 6 dias por 01 persona con pasaje</t>
  </si>
  <si>
    <t>147.00</t>
  </si>
  <si>
    <t>Total Actividad</t>
  </si>
  <si>
    <t>TOTAL PPORDIT</t>
  </si>
  <si>
    <t>SEC FUN_ACTIVIDAD</t>
  </si>
  <si>
    <t>FINALIDAD</t>
  </si>
  <si>
    <t>SEC_FUN</t>
  </si>
  <si>
    <t>FUNCION</t>
  </si>
  <si>
    <t>DIVICION_FN</t>
  </si>
  <si>
    <t>GRUPO_FN</t>
  </si>
  <si>
    <t>UNIDAD_MEDIDA</t>
  </si>
  <si>
    <t>CENTRO COSTO</t>
  </si>
  <si>
    <t>DIRECCIONES</t>
  </si>
  <si>
    <t>CC.CCC</t>
  </si>
  <si>
    <t>1 - 5004389.DESARROLLO DE NORMAS Y GUIAS TECNICAS EN SALUD MATERNO NEONATAL</t>
  </si>
  <si>
    <t>0002.SALUD MATERNO NEONATAL</t>
  </si>
  <si>
    <t>3000001.ACCIONES COMUNES</t>
  </si>
  <si>
    <t>5004389.DESARROLLO DE NORMAS Y GUIAS TECNICAS EN SALUD MATERNO NEONATAL</t>
  </si>
  <si>
    <t>0033287.DESARROLLO DE NORMAS Y GUIAS TECNICAS EN SALUD MATERNO NEONATAL</t>
  </si>
  <si>
    <t>20.SALUD</t>
  </si>
  <si>
    <t>043.SALUD COLECTIVA</t>
  </si>
  <si>
    <t>0093.REGULACION Y CONTROL SANITARIO</t>
  </si>
  <si>
    <t>080.NORMA</t>
  </si>
  <si>
    <t>DEGEyASP (SALUD PUBLICA)</t>
  </si>
  <si>
    <t>2 - 5004430.MONITOREO, SUPERVISION, EVALUACION Y CONTROL DE LA SALUD MATERNO NEONATAL</t>
  </si>
  <si>
    <t>5004430.MONITOREO, SUPERVISION, EVALUACION Y CONTROL DE LA SALUD MATERNO NEONATAL</t>
  </si>
  <si>
    <t>0044277.MONITOREO, SUPERVISION, EVALUACION Y CONTROL DE LA SALUD MATERNO NEONATAL</t>
  </si>
  <si>
    <t>004.PLANEAMIENTO GUBERNAMENTAL</t>
  </si>
  <si>
    <t>0005.PLANEAMIENTO INSTITUCIONAL</t>
  </si>
  <si>
    <t>060.INFORME</t>
  </si>
  <si>
    <t>3 - 5000059.BRINDAR INFORMACION SOBRE SALUD SEXUAL, SALUD REPRODUCTIVA Y METODOS DE PLANIFICACION FAMILIAR</t>
  </si>
  <si>
    <t>3000002.POBLACION INFORMADA SOBRE SALUD SEXUAL, SALUD REPRODUCTIVA Y METODOS DE PLANIFICACION FAMILIAR</t>
  </si>
  <si>
    <t>5000059.BRINDAR INFORMACION SOBRE SALUD SEXUAL, SALUD REPRODUCTIVA Y METODOS DE PLANIFICACION FAMILIAR</t>
  </si>
  <si>
    <t>0053847.POBLACION INFORMADA SOBRE SALUD SEXUAL, SALUD REPRODUCTIVA Y METODOS DE PLANIFICACION FAMILIAR</t>
  </si>
  <si>
    <t>0095.CONTROL DE RIESGOS Y DAÑOS PARA LA SALUD</t>
  </si>
  <si>
    <t>259.PERSONA INFORMADA</t>
  </si>
  <si>
    <t>4 - 5004433.MONITOREO, SUPERVISION, EVALUACION Y CONTROL DE VIH/SIDA - TUBERCULOSIS</t>
  </si>
  <si>
    <t>0016.TBC-VIH/SIDA</t>
  </si>
  <si>
    <t>5004433.MONITOREO, SUPERVISION, EVALUACION Y CONTROL DE VIH/SIDA - TUBERCULOSIS</t>
  </si>
  <si>
    <t>0043950.MONITOREO, SUPERVISION, EVALUACION Y CONTROL DE VIH SIDA - TUBERCULOSIS</t>
  </si>
  <si>
    <t>5 - 5004434.DESARROLLO DE NORMAS Y GUIAS TECNICAS VIH/SIDA Y TUBERCULOSIS</t>
  </si>
  <si>
    <t>5004434.DESARROLLO DE NORMAS Y GUIAS TECNICAS VIH/SIDA Y TUBERCULOSIS</t>
  </si>
  <si>
    <t>0043951.DESARROLLO DE NORMAS Y GUIAS TECNICAS VIH SIDA, TUBERCULOSIS</t>
  </si>
  <si>
    <t>6 - 5004438.DIAGNOSTICO DE CASOS DE TUBERCULOSIS</t>
  </si>
  <si>
    <t>3000614.PERSONAS CON DIAGNOSTICO DE TUBERCULOSIS</t>
  </si>
  <si>
    <t>5004438.DIAGNOSTICO DE CASOS DE TUBERCULOSIS</t>
  </si>
  <si>
    <t>0043964.DIAGNOSTICO DE CASOS DE TUBERCULOSIS</t>
  </si>
  <si>
    <t>044.SALUD INDIVIDUAL</t>
  </si>
  <si>
    <t>0096.ATENCION MEDICA BASICA</t>
  </si>
  <si>
    <t>393.PERSONA DIAGNOSTICADA</t>
  </si>
  <si>
    <t>7 - 5000068.MEJORAR EN POBLACION INFORMADA EL USO CORRECTO DE CONDON PARA PREVENCION DE INFECCIONES DE TRANSMISION SEXUAL Y VIH/SIDA</t>
  </si>
  <si>
    <t>3043958.POBLACION INFORMADA SOBRE USO CORRECTO DE CONDON PARA PREVENCION DE INFECCIONES DE TRANSMISION SEXUAL Y VIH/SIDA</t>
  </si>
  <si>
    <t>5000068.MEJORAR EN POBLACION INFORMADA EL USO CORRECTO DE CONDON PARA PREVENCION DE INFECCIONES DE TRANSMISION SEXUAL Y VIH/SIDA</t>
  </si>
  <si>
    <t>0136032.MEJORAR EN POBLACION INFORMADA EL USO CORRECTO DE CONDON PARA PREVENCION DE INFECCIONES DE TRANSMISION SEXUAL Y VIH/SIDA</t>
  </si>
  <si>
    <t>8 - 5000085.MONITOREO, SUPERVISION, EVALUACION Y CONTROL METAXENICAS Y ZOONOSIS</t>
  </si>
  <si>
    <t>0017.ENFERMEDADES METAXENICAS Y ZOONOSIS</t>
  </si>
  <si>
    <t>5000085.MONITOREO, SUPERVISION, EVALUACION Y CONTROL METAXENICAS Y ZOONOSIS</t>
  </si>
  <si>
    <t>0043975.MONITOREO, SUPERVISION, EVALUACION Y CONTROL METAXENICAS Y ZOONOSIS</t>
  </si>
  <si>
    <t>9 - 5004451.DESARROLLO DE NORMAS Y GUIAS TECNICAS EN METAXENICAS Y ZOONOSIS</t>
  </si>
  <si>
    <t>5004451.DESARROLLO DE NORMAS Y GUIAS TECNICAS EN METAXENICAS Y ZOONOSIS</t>
  </si>
  <si>
    <t>0043976.DESARROLLO DE NORMAS Y GUIAS TECNICAS EN METAXENICAS Y ZOONOSIS</t>
  </si>
  <si>
    <t>10 - 5000093.EVALUACION, DIAGNOSTICO Y TRATAMIENTO DE ENFERMEDADES METAXENICAS</t>
  </si>
  <si>
    <t>3043983.DIAGNOSTICO Y TRATAMIENTO DE ENFERMEDADES METAXENICAS</t>
  </si>
  <si>
    <t>5000093.EVALUACION, DIAGNOSTICO Y TRATAMIENTO DE ENFERMEDADES METAXENICAS</t>
  </si>
  <si>
    <t>0043983.DIAGNOSTICO Y TRATAMIENTO DE ENFERMEDADES METAXENICAS</t>
  </si>
  <si>
    <t>394.PERSONA TRATADA</t>
  </si>
  <si>
    <t>11 - 5000094.EVALUACION, DIAGNOSTICO Y TRATAMIENTO DE CASOS DE ENFERMEDADES ZOONOTICAS</t>
  </si>
  <si>
    <t>3043984.DIAGNOSTICO Y TRATAMIENTO DE CASOS DE ENFERMEDADES ZOONOTICAS</t>
  </si>
  <si>
    <t>5000094.EVALUACION, DIAGNOSTICO Y TRATAMIENTO DE CASOS DE ENFERMEDADES ZOONOTICAS</t>
  </si>
  <si>
    <t>0043984.DIAGNOSTICO Y TRATAMIENTO DE CASOS DE ENFERMEDADES ZOONOTICAS</t>
  </si>
  <si>
    <t>12 - 5004452.MONITOREO, SUPERVISION, EVALUACION Y CONTROL DE ENFERMEDADES NO TRANSMISIBLES</t>
  </si>
  <si>
    <t>0018.ENFERMEDADES NO TRANSMISIBLES</t>
  </si>
  <si>
    <t>5004452.MONITOREO, SUPERVISION, EVALUACION Y CONTROL DE ENFERMEDADES NO TRANSMISIBLES</t>
  </si>
  <si>
    <t>0043985.MONITOREO, SUPERVISION, EVALUACION Y CONTROL DE ENFERMEDADES NO TRASMISIBLES</t>
  </si>
  <si>
    <t>13 - 5004453.DESARROLLO DE NORMAS Y GUIAS TECNICAS EN ENFERMEDADES NO TRANSMISIBLES</t>
  </si>
  <si>
    <t>5004453.DESARROLLO DE NORMAS Y GUIAS TECNICAS EN ENFERMEDADES NO TRANSMISIBLES</t>
  </si>
  <si>
    <t>0043986.DESARROLLO DE NORMAS Y GUIAS TECNICAS EN ENFERMEDADES NO TRASMISIBLES</t>
  </si>
  <si>
    <t>14 - 5004441.MONITOREO, SUPERVISION, EVALUACION Y CONTROL DE PREVENCION Y CONTROL DEL CANCER</t>
  </si>
  <si>
    <t>0024.PREVENCION Y CONTROL DEL CANCER</t>
  </si>
  <si>
    <t>5004441.MONITOREO, SUPERVISION, EVALUACION Y CONTROL DE PREVENCION Y CONTROL DEL CANCER</t>
  </si>
  <si>
    <t>0044192.MONITOREO, SUPERVISION, EVALUACION Y CONTROL DE PREVENCION Y CONTROL DEL CANCER</t>
  </si>
  <si>
    <t>15 - 5004442.DESARROLLO DE NORMAS Y GUIAS TECNICAS EN PREVENCION Y CONTROL DEL CANCER</t>
  </si>
  <si>
    <t>5004442.DESARROLLO DE NORMAS Y GUIAS TECNICAS EN PREVENCION Y CONTROL DEL CANCER</t>
  </si>
  <si>
    <t>0044193.DESARROLLO DE NORMAS Y GUIAS TECNICAS EN PREVENCION Y CONTROL DEL CANCER</t>
  </si>
  <si>
    <t>16 - 5006005.TAMIZAJE EN MUJER CON EXAMEN CLINICO DE MAMA PARA DETECCION DE CANCER DE MAMA</t>
  </si>
  <si>
    <t>3000816.MUJER TAMIZADA EN CANCER DE MAMA</t>
  </si>
  <si>
    <t>5006005.TAMIZAJE EN MUJER CON EXAMEN CLINICO DE MAMA PARA DETECCION DE CANCER DE MAMA</t>
  </si>
  <si>
    <t>0215078.TAMIZAJE EN MUJER CON EXAMEN CLINICO DE MAMA PARA DETECCION DE CANCER DE MAMA</t>
  </si>
  <si>
    <t>438.PERSONA TAMIZADA</t>
  </si>
  <si>
    <t xml:space="preserve">17 - 5006007.TAMIZAJE PARA DETECCION DE CANCER DE COLON Y RECTO </t>
  </si>
  <si>
    <t>3000817.PERSONA TAMIZADA PARA DETECCION DE OTROS CANCERES PREVALENTES</t>
  </si>
  <si>
    <t xml:space="preserve">5006007.TAMIZAJE PARA DETECCION DE CANCER DE COLON Y RECTO </t>
  </si>
  <si>
    <t>0215080.TAMIZAJE PARA DETECCION DE CANCER DE COLON Y RECTO</t>
  </si>
  <si>
    <t>18 - 5006008.TAMIZAJE PARA DETECCION DE CANCER DE PROSTATA</t>
  </si>
  <si>
    <t>5006008.TAMIZAJE PARA DETECCION DE CANCER DE PROSTATA</t>
  </si>
  <si>
    <t>0215081.TAMIZAJE PARA DETECCION DE CANCER DE PROSTATA</t>
  </si>
  <si>
    <t>19 - 5006417.PROTEGER AL NIÑO Y NIÑA CON VACUNA CONTRA EL VPH</t>
  </si>
  <si>
    <t>3000924.NIÑOS Y NIÑAS PROTEGIDOS CON VACUNA CONTRA EL VPH</t>
  </si>
  <si>
    <t>5006417.PROTEGER AL NIÑO Y NIÑA CON VACUNA CONTRA EL VPH</t>
  </si>
  <si>
    <t>0420387.PROTEGER AL NIÑO Y NIÑA CON VACUNA CONTRA EL VPH</t>
  </si>
  <si>
    <t>191.PERSONA PROTEGIDA</t>
  </si>
  <si>
    <t>20 - 5006176.SERVICIO DE ORIENTACION, CONSEJERIA E INTERVENCION BREVE</t>
  </si>
  <si>
    <t>0051.PREVENCION Y TRATAMIENTO DEL CONSUMO DE DROGAS</t>
  </si>
  <si>
    <t>3000854.POBLACION RECIBE INTERVENCIONES TERAPEUTICAS PARA DISMINUIR EL RIESGO Y AFECTACION POR EL CONSUMO DE DROGAS</t>
  </si>
  <si>
    <t>5006176.SERVICIO DE ORIENTACION, CONSEJERIA E INTERVENCION BREVE</t>
  </si>
  <si>
    <t>0236252.SERVICIO DE ORIENTACION, CONSEJERIA E INTERVENCION BREVE</t>
  </si>
  <si>
    <t>051.ASISTENCIA SOCIAL</t>
  </si>
  <si>
    <t>0115.PROTECCION DE POBLACIONES EN RIESGO</t>
  </si>
  <si>
    <t>087.PERSONA ATENDIDA</t>
  </si>
  <si>
    <t>21 - 5004279.MONITOREO,SUPERVISION Y EVALUACION DE PRODUCTOS Y ACTIVIDADES EN GESTION DE RIESGO DE DESASTRES</t>
  </si>
  <si>
    <t>0068.REDUCCION DE VULNERABILIDAD Y ATENCION DE EMERGENCIAS POR DESASTRES</t>
  </si>
  <si>
    <t>5004279.MONITOREO,SUPERVISION Y EVALUACION DE PRODUCTOS Y ACTIVIDADES EN GESTION DE RIESGO DE DESASTRES</t>
  </si>
  <si>
    <t>0106813.MONITOREO, SUPERVISION Y EVALUACION DE PRODUCTOS Y ACTIVIDADES EN GESTION DE RIESGO DE DESASTRES</t>
  </si>
  <si>
    <t>016.GESTION DE RIESGOS Y EMERGENCIAS</t>
  </si>
  <si>
    <t>0035.PREVENCION DE DESASTRES</t>
  </si>
  <si>
    <t>201.INFORME TECNICO</t>
  </si>
  <si>
    <t>22 - 5004280.DESARROLLO DE INSTRUMENTOS ESTRATEGICOS PARA LA GESTION DEL RIESGO DE DESASTRES</t>
  </si>
  <si>
    <t>5004280.DESARROLLO DE INSTRUMENTOS ESTRATEGICOS PARA LA GESTION DEL RIESGO DE DESASTRES</t>
  </si>
  <si>
    <t>0106777.DESARROLLO DE INSTRUMENTOS ESTRATEGICOS PARA LA GESTION DEL RIESGO DE DESASTRES</t>
  </si>
  <si>
    <t>23 - 5005609.ASISTENCIA TECNICA Y ACOMPAÑAMIENTO EN GESTION DEL RIESGO DE DESASTRES</t>
  </si>
  <si>
    <t>5005609.ASISTENCIA TECNICA Y ACOMPAÑAMIENTO EN GESTION DEL RIESGO DE DESASTRES</t>
  </si>
  <si>
    <t>0160876.ASISTENCIA TECNICA Y ACOMPAÑAMIENTO EN GESTION DEL RIESGO DE DESASTRES</t>
  </si>
  <si>
    <t>24 - 5005560.DESARROLLO DE SIMULACROS EN GESTION REACTIVA</t>
  </si>
  <si>
    <t>3000734.CAPACIDAD INSTALADA PARA LA PREPARACION Y RESPUESTA FRENTE A EMERGENCIAS Y DESASTRES</t>
  </si>
  <si>
    <t>5005560.DESARROLLO DE SIMULACROS EN GESTION REACTIVA</t>
  </si>
  <si>
    <t>0160776.DESARROLLO DE SIMULACROS EN GESTION REACTIVA</t>
  </si>
  <si>
    <t>0036.ATENCION INMEDIATA DE DESASTRES</t>
  </si>
  <si>
    <t>248.REPORTE</t>
  </si>
  <si>
    <t>25 - 5005561.IMPLEMENTACION DE BRIGADAS PARA LA ATENCION FRENTE A EMERGENCIAS Y DESASTRES</t>
  </si>
  <si>
    <t>5005561.IMPLEMENTACION DE BRIGADAS PARA LA ATENCION FRENTE A EMERGENCIAS Y DESASTRES</t>
  </si>
  <si>
    <t>0160777.IMPLEMENTACION DE BRIGADAS PARA LA ATENCION FRENTE A EMERGENCIAS Y DESASTRES</t>
  </si>
  <si>
    <t>583.BRIGADA</t>
  </si>
  <si>
    <t>26 - 5005610.ADMINISTRACION Y ALMACENAMIENTO DE INFRAESTRUCTURA MOVIL PARA LA ASISTENCIA FRENTE A EMERGENCIAS Y DESASTRES</t>
  </si>
  <si>
    <t>5005610.ADMINISTRACION Y ALMACENAMIENTO DE INFRAESTRUCTURA MOVIL PARA LA ASISTENCIA FRENTE A EMERGENCIAS Y DESASTRES</t>
  </si>
  <si>
    <t>0160877.ADMINISTRACION Y ALMACENAMIENTO DE INFRAESTRUCTURA MOVIL PARA LA ASISTENCIA FRENTE A EMERGENCIAS Y DESASTRES</t>
  </si>
  <si>
    <t>614.INFRAESTRUCTURA MOVIL</t>
  </si>
  <si>
    <t>27 - 5005612.DESARROLLO DE LOS CENTROS Y ESPACIOS DE MONITOREO DE EMERGENCIAS Y DESASTRES</t>
  </si>
  <si>
    <t>5005612.DESARROLLO DE LOS CENTROS Y ESPACIOS DE MONITOREO DE EMERGENCIAS Y DESASTRES</t>
  </si>
  <si>
    <t>0160879.DESARROLLO DE LOS CENTROS Y ESPACIOS DE MONITOREO DE EMERGENCIAS Y DESASTRES</t>
  </si>
  <si>
    <t>28 - 5005580.FORMACION Y CAPACITACION EN MATERIA DE GESTION DE RIESGO DE DESASTRES Y ADAPTACION AL CAMBIO CLIMATICO</t>
  </si>
  <si>
    <t>3000738.PERSONAS CON FORMACION Y CONOCIMIENTO EN GESTION DEL RIESGO DE DESASTRES Y ADAPTACION AL CAMBIO CLIMATICO</t>
  </si>
  <si>
    <t>5005580.FORMACION Y CAPACITACION EN MATERIA DE GESTION DE RIESGO DE DESASTRES Y ADAPTACION AL CAMBIO CLIMATICO</t>
  </si>
  <si>
    <t>0160796.FORMACION Y CAPACITACION EN MATERIA DE GESTION DE RIESGO DE DESASTRES</t>
  </si>
  <si>
    <t>086.PERSONA</t>
  </si>
  <si>
    <t>29 - 5005585.SEGURIDAD FISICO FUNCIONAL DE SERVICIOS PUBLICOS</t>
  </si>
  <si>
    <t>3000740.SERVICIOS PUBLICOS SEGUROS ANTE EMERGENCIAS Y DESASTRES</t>
  </si>
  <si>
    <t>5005585.SEGURIDAD FISICO FUNCIONAL DE SERVICIOS PUBLICOS</t>
  </si>
  <si>
    <t>0160801.SEGURIDAD FISICO FUNCIONAL DE SERVICIOS PUBLICOS</t>
  </si>
  <si>
    <t>065.INTERVENCION</t>
  </si>
  <si>
    <t>30 - 5005138.MONITOREO, SUPERVISION Y EVALUACION DEL PROGRAMA PRESUPUESTAL</t>
  </si>
  <si>
    <t>0104.REDUCCION DE LA MORTALIDAD POR EMERGENCIAS Y URGENCIAS MEDICAS</t>
  </si>
  <si>
    <t>5005138.MONITOREO, SUPERVISION Y EVALUACION DEL PROGRAMA PRESUPUESTAL</t>
  </si>
  <si>
    <t>0136007.MONITOREO,SUPERVISION Y EVALUACION DEL PROGRAMA PRESUPUESTAL</t>
  </si>
  <si>
    <t>DIRECCION DE SERVICIOS DE SALUD, INFRAESTRUCTURA, EQUIPAMIENTO Y MANTENIMIENTO</t>
  </si>
  <si>
    <t>DEGPSS (PRESTACIONES)</t>
  </si>
  <si>
    <t>31 - 5005139.ASISTENCIA TECNICA Y CAPACITACION</t>
  </si>
  <si>
    <t>5005139.ASISTENCIA TECNICA Y CAPACITACION</t>
  </si>
  <si>
    <t>0136008.ASISTENCIA TECNICA Y CAPACITACION</t>
  </si>
  <si>
    <t>32 - 5002792.SERVICIO DE ATENCION DE LLAMADAS DE EMERGENCIAS MEDICAS A LA CENTRAL TELEFONICA DE SAMU</t>
  </si>
  <si>
    <t>3000684.ATENCION MEDICA TELEFONICA DE LA EMERGENCIA Y URGENCIA EN CENTRO REGULADOR</t>
  </si>
  <si>
    <t>5002792.SERVICIO DE ATENCION DE LLAMADAS DE EMERGENCIAS MEDICAS A LA CENTRAL TELEFONICA DE SAMU</t>
  </si>
  <si>
    <t>0076112.SERVICIO DE ATENCION DE LLAMADAS DE EMERGENCIAS MEDICAS 106</t>
  </si>
  <si>
    <t>006.ATENCION</t>
  </si>
  <si>
    <t>33 - 5002793.ATENCION MEDICA TELEFONICA DE LA EMERGENCIA</t>
  </si>
  <si>
    <t>5002793.ATENCION MEDICA TELEFONICA DE LA EMERGENCIA</t>
  </si>
  <si>
    <t>0076113.ATENCION MEDICA TELEFONICA DE LA EMERGENCIA</t>
  </si>
  <si>
    <t>34 - 5002794.DESPACHO DE LA UNIDAD MOVIL SAMU</t>
  </si>
  <si>
    <t>3000685.DESPACHO DE LA UNIDAD MOVIL Y COORDINACION DE LA REFERENCIA</t>
  </si>
  <si>
    <t>5002794.DESPACHO DE LA UNIDAD MOVIL SAMU</t>
  </si>
  <si>
    <t>0076114.DESPACHO DE LA UNIDAD MOVIL SAMU</t>
  </si>
  <si>
    <t>35 - 5005140.COORDINACION Y SEGUIMIENTO DE LA REFERENCIA</t>
  </si>
  <si>
    <t>5005140.COORDINACION Y SEGUIMIENTO DE LA REFERENCIA</t>
  </si>
  <si>
    <t>0136009.COORDINACION Y SEGUIMIENTO DE LA REFERENCIA</t>
  </si>
  <si>
    <t xml:space="preserve">36 - 5006277.ATENCION PREHOSPITALARIA MOVIL DE LA EMERGENCIA Y URGENCIA </t>
  </si>
  <si>
    <t>3000799.ATENCION PREHOSPITALARIA MOVIL DE LA EMERGENCIA Y URGENCIA INDIVIDUAL Y MASIVA</t>
  </si>
  <si>
    <t xml:space="preserve">5006277.ATENCION PREHOSPITALARIA MOVIL DE LA EMERGENCIA Y URGENCIA </t>
  </si>
  <si>
    <t>0289986.ATENCION PREHOSPITALARIA MOVIL DE LA EMERGENCIA Y URGENCIA</t>
  </si>
  <si>
    <t>37 - 5005145.MONITOREO, SUPERVISION, EVALUACION Y CONTROL DEL PROGRAMA PRESUPUESTAL</t>
  </si>
  <si>
    <t>0129.PREVENCION Y MANEJO DE CONDICIONES SECUNDARIAS DE SALUD EN PERSONAS CON DISCAPACIDAD</t>
  </si>
  <si>
    <t>5005145.MONITOREO, SUPERVISION, EVALUACION Y CONTROL DEL PROGRAMA PRESUPUESTAL</t>
  </si>
  <si>
    <t>0136013.MONITOREO, SUPERVISION, EVALUACION Y CONTROL DEL PROGRAMA PRESUPUESTAL</t>
  </si>
  <si>
    <t>0097.ATENCION MEDICA ESPECIALIZADA</t>
  </si>
  <si>
    <t>38 - 5005183.MONITOREO, SUPERVISION, EVALUACION Y CONTROL DEL PROGRAMA EN SALUD MENTAL</t>
  </si>
  <si>
    <t>0131.CONTROL Y PREVENCION EN SALUD MENTAL</t>
  </si>
  <si>
    <t>5005183.MONITOREO, SUPERVISION, EVALUACION Y CONTROL DEL PROGRAMA EN SALUD MENTAL</t>
  </si>
  <si>
    <t>0136775.MONITOREO, SUPERVISION, EVALUACION Y CONTROL DEL PROGRAMA EN SALUD MENTAL</t>
  </si>
  <si>
    <t>39 - 5005184.DESARROLLO DE NORMAS Y GUIAS TECNICAS PARA EL ABORDAJE DE TRASTORNOS MENTALES Y PROBLEMAS DE PSICOSOCIALES</t>
  </si>
  <si>
    <t>5005184.DESARROLLO DE NORMAS Y GUIAS TECNICAS PARA EL ABORDAJE DE TRASTORNOS MENTALES Y PROBLEMAS DE PSICOSOCIALES</t>
  </si>
  <si>
    <t>0136776.DESARROLLO DE NORMAS Y GUIAS TECNICAS PARA EL ABORDAJE DE TRASTORNOS MENTALES Y PROBLEMAS DE PSICOSOCIALES</t>
  </si>
  <si>
    <t>40 - 5005195.TRATAMIENTO AMBULATORIO DE PERSONAS CON SINDROME O TRASTORNO PSICOTICO</t>
  </si>
  <si>
    <t>3000702.PERSONAS CON TRASTORNOS Y SINDROMES PSICOTICOS TRATADAS OPORTUNAMENTE</t>
  </si>
  <si>
    <t>5005195.TRATAMIENTO AMBULATORIO DE PERSONAS CON SINDROME O TRASTORNO PSICOTICO</t>
  </si>
  <si>
    <t>0136787.TRATAMIENTO AMBULATORIO DE PERSONAS CON SINDROME O TRASTORNO PSICOTICO</t>
  </si>
  <si>
    <t>5004424.VIGILANCIA, INVESTIGACION Y TECNOLOGIAS EN NUTRICION</t>
  </si>
  <si>
    <t>0033244.VIGILANCIA, INVESTIGACION Y TECNOLOGIAS EN NUTRICION</t>
  </si>
  <si>
    <t>5004425.DESARROLLO DE NORMAS Y GUIAS TECNICAS EN NUTRICION</t>
  </si>
  <si>
    <t>0033247.DESARROLLO DE NORMAS Y GUIAS TECNICAS EN NUTRICION</t>
  </si>
  <si>
    <t>5004426.MONITOREO, SUPERVISION, EVALUACION Y CONTROL DEL PROGRAMA ARTICULADO NUTRICIONAL</t>
  </si>
  <si>
    <t>0044276.MONITOREO, SUPERVISION, EVALUACION Y CONTROL DEL PROGRAMA ARTICULADO NUTRICIONAL</t>
  </si>
  <si>
    <t>3000608.SERVICIOS DE CUIDADO DIURNO ACCEDEN A CONTROL DE CALIDAD NUTRICIONAL DE LOS ALIMENTOS</t>
  </si>
  <si>
    <t>5004427.CONTROL DE CALIDAD NUTRICIONAL DE LOS ALIMENTOS</t>
  </si>
  <si>
    <t>0033258.CONTROL DE CALIDAD NUTRICIONAL DE LOS ALIMENTOS</t>
  </si>
  <si>
    <t>107.SERVICIO</t>
  </si>
  <si>
    <t>3000877.ATENCION ENFERMEDADES DIARREICAS AGUDAS E INFECCIONES RESPIRATORIAS AGUDAS CON COMPLICACIONES</t>
  </si>
  <si>
    <t>5000030.ATENDER A NIÑOS CON DIAGNOSTICO DE ENFERMEDAD DIARREICA AGUDA COMPLICADA</t>
  </si>
  <si>
    <t>0033314.ATENCION EDA CON COMPLICACIONES</t>
  </si>
  <si>
    <t>016.CASO TRATADO</t>
  </si>
  <si>
    <t>3000927.AGUA POTABLE PARA EL CONSUMO HUMANO PARA HOGARES CONCENTRADOS</t>
  </si>
  <si>
    <t>5004428.VIGILANCIA DE LA CALIDAD DEL AGUA PARA EL CONSUMO HUMANO</t>
  </si>
  <si>
    <t>0033260.VIGILANCIA DE LA CALIDAD DEL AGUA PARA EL CONSUMO HUMANO</t>
  </si>
  <si>
    <t>636.SISTEMA DE ABASTECIMIENTO</t>
  </si>
  <si>
    <t>3033254.NIÑOS Y NIÑAS CON VACUNA COMPLETA</t>
  </si>
  <si>
    <t>5000017.APLICACION DE VACUNAS COMPLETAS</t>
  </si>
  <si>
    <t>0033254.NIÑOS CON VACUNA COMPLETA</t>
  </si>
  <si>
    <t>218.NIÑO PROTEGIDO</t>
  </si>
  <si>
    <t>48 - 5000001.PLANEAMIENTO Y PRESUPUESTO</t>
  </si>
  <si>
    <t>9001.ACCIONES CENTRALES</t>
  </si>
  <si>
    <t>3999999.SIN PRODUCTO</t>
  </si>
  <si>
    <t>5000001.PLANEAMIENTO Y PRESUPUESTO</t>
  </si>
  <si>
    <t>0000576.DESARROLLAR EL PLANEAMIENTO DE LA GESTION</t>
  </si>
  <si>
    <t>001.ACCION</t>
  </si>
  <si>
    <t>DIRECCION EJECUTIVA DE PLANEAMIENTO PRESUPUESTO Y ORGANIZACIÓN</t>
  </si>
  <si>
    <t>OEPPyO (PLANEAMIENTO)</t>
  </si>
  <si>
    <t>OFICINA EJECUTIVA DE PLANEAMIENTO PRESUPUESTO Y ORGANIZACIÓN</t>
  </si>
  <si>
    <t>49 - 5000002.CONDUCCION Y ORIENTACION SUPERIOR</t>
  </si>
  <si>
    <t>5000002.CONDUCCION Y ORIENTACION SUPERIOR</t>
  </si>
  <si>
    <t>0000661.DIRECCION, ADMINISTRACION, COORDINACION, SUPERVISION Y CONTROL</t>
  </si>
  <si>
    <t>006.GESTION</t>
  </si>
  <si>
    <t>0007.DIRECCION Y SUPERVISION SUPERIOR</t>
  </si>
  <si>
    <t>DIRECCION GENERAL</t>
  </si>
  <si>
    <t>50 - 5000003.GESTION ADMINISTRATIVA</t>
  </si>
  <si>
    <t>5000003.GESTION ADMINISTRATIVA</t>
  </si>
  <si>
    <t>0000152.APOYO A LA GESTION</t>
  </si>
  <si>
    <t>0008.ASESORAMIENTO Y APOYO</t>
  </si>
  <si>
    <t>OFICINA DE TESORERIA</t>
  </si>
  <si>
    <t>OEA (ADMINISTRACION)</t>
  </si>
  <si>
    <t>51 - 5000003.GESTION ADMINISTRATIVA</t>
  </si>
  <si>
    <t>OFICINA DE CONTABILIDAD</t>
  </si>
  <si>
    <t>52 - 5000003.GESTION ADMINISTRATIVA</t>
  </si>
  <si>
    <t>0000888.GESTION ADMINISTRATIVA</t>
  </si>
  <si>
    <t>OFICINA EJECUTIVA DE ADMINISTRACION</t>
  </si>
  <si>
    <t>53 - 5000003.GESTION ADMINISTRATIVA</t>
  </si>
  <si>
    <t>0000907.GESTION, COORDINACION Y SUPERVISION</t>
  </si>
  <si>
    <t>OFICINA DE ADMINISTRACION DE RR.HH</t>
  </si>
  <si>
    <t>OEGRH (RECURSOS HUMANOS)</t>
  </si>
  <si>
    <t>54 - 5000003.GESTION ADMINISTRATIVA</t>
  </si>
  <si>
    <t>0001085.MODERNIZACION INFORMATICA Y ESTADISTICA</t>
  </si>
  <si>
    <t>OFICNA DE ESTADISTICA E INFORMATICA</t>
  </si>
  <si>
    <t>55 - 5000003.GESTION ADMINISTRATIVA</t>
  </si>
  <si>
    <t>0001156.PAGO DE PLANILLAS</t>
  </si>
  <si>
    <t>137.PLANILLA</t>
  </si>
  <si>
    <t>OFICINA EJECUTIVA DE RECURSOS HUMANOS</t>
  </si>
  <si>
    <t>OFICINA EJECUTIVA DE GESTION DE RECURSOS HUMANOS</t>
  </si>
  <si>
    <t>56 - 5000003.GESTION ADMINISTRATIVA</t>
  </si>
  <si>
    <t>0013318.PLAN INTEGRAL DE GESTION AMBIENTAL</t>
  </si>
  <si>
    <t>DIRECCION EJECUTICA DE SALUD AMBIENTAL</t>
  </si>
  <si>
    <t>57 - 5000003.GESTION ADMINISTRATIVA</t>
  </si>
  <si>
    <t>0053571.GESTION DE RECURSOS HUMANOS</t>
  </si>
  <si>
    <t>58 - 5000003.GESTION ADMINISTRATIVA</t>
  </si>
  <si>
    <t>0175007.DIRECCION EJECUTIVA DE INTELIGENCIA SANITARIA</t>
  </si>
  <si>
    <t>59 - 5000003.GESTION ADMINISTRATIVA</t>
  </si>
  <si>
    <t>0175723.GESTION DE ABASTECIMIENTO</t>
  </si>
  <si>
    <t>OFICINA DE ABASTECIMIENTO Y SERVICOS GENERAL</t>
  </si>
  <si>
    <t>OFICINA DE ABASTECIMIENTO Y SERVICOS GENERALES</t>
  </si>
  <si>
    <t>60 - 5000003.GESTION ADMINISTRATIVA</t>
  </si>
  <si>
    <t>0178880.PREVISION Y CONTROL DE MEDICAMENTOS, INSUMOS Y DROGAS</t>
  </si>
  <si>
    <t>DIRECCION EJECUTIVA DE MEDICAMENTOS Y DROGAS</t>
  </si>
  <si>
    <t>DEMID (DEMID)</t>
  </si>
  <si>
    <t>61 - 5000003.GESTION ADMINISTRATIVA</t>
  </si>
  <si>
    <t>0238543.PAGO DE CUOTAS DEL REPRO-AFP</t>
  </si>
  <si>
    <t>62 - 5000004.ASESORAMIENTO TECNICO Y JURIDICO</t>
  </si>
  <si>
    <t>5000004.ASESORAMIENTO TECNICO Y JURIDICO</t>
  </si>
  <si>
    <t>0040624.ASESORAMIENTO TECNICO Y JURIDICO</t>
  </si>
  <si>
    <t>OFICINA DE ASESORIA JURIDICA</t>
  </si>
  <si>
    <t>ASESORIA JURIDICA</t>
  </si>
  <si>
    <t>63 - 5000005.GESTION DE RECURSOS HUMANOS</t>
  </si>
  <si>
    <t>5000005.GESTION DE RECURSOS HUMANOS</t>
  </si>
  <si>
    <t>0000336.CAPACITACION EN DESARROLLO HUMANO</t>
  </si>
  <si>
    <t>0011.PREPARACION Y PERFECCIONAMIENTO DE RECURSOS HUMANOS</t>
  </si>
  <si>
    <t>CAPACITACION E INVESTIGACION</t>
  </si>
  <si>
    <t>OFICINA DE CAPACITACION DE DESARROLLO DE RR.HH E INVESTIGACION</t>
  </si>
  <si>
    <t>64 - 5000005.GESTION DE RECURSOS HUMANOS</t>
  </si>
  <si>
    <t>0404401.HABILITACION DEL PROCESO DE NOMBRAMIENTO DEL PERSONAL DE SALUD EN EL MARCO DE LA 69 DCF DE LA LEY Nº 31638, A NIVEL NACIONAL</t>
  </si>
  <si>
    <t>65 - 5000005.GESTION DE RECURSOS HUMANOS</t>
  </si>
  <si>
    <t>0436670.IMPLEMENTACION DE NEGOCIACION COLECTIVA DESCENTRALIZADA</t>
  </si>
  <si>
    <t>66 - 5000006.ACCIONES DE CONTROL Y AUDITORIA</t>
  </si>
  <si>
    <t>5000006.ACCIONES DE CONTROL Y AUDITORIA</t>
  </si>
  <si>
    <t>0000537.CONTROL Y AUDITORIA</t>
  </si>
  <si>
    <t>0012.CONTROL INTERNO</t>
  </si>
  <si>
    <t>183.ACCIONES DE AUDITORIA</t>
  </si>
  <si>
    <t>ORGANO DE CONTROL INSTITUCIONAL (OCI)</t>
  </si>
  <si>
    <t>67 - 5000377.MEJORAMIENTO DE LA OFERTA DE LOS SERVICIOS DE SALUD</t>
  </si>
  <si>
    <t>9002.ASIGNACIONES PRESUPUESTARIAS QUE NO RESULTAN EN PRODUCTOS</t>
  </si>
  <si>
    <t>5000377.MEJORAMIENTO DE LA OFERTA DE LOS SERVICIOS DE SALUD</t>
  </si>
  <si>
    <t>0033243.MONITOREO, SUPERVISION, EVALUACION Y CONTROL</t>
  </si>
  <si>
    <t>DIRECCION DE GESTION SANITARIA Y CALIDAD EN SALUD</t>
  </si>
  <si>
    <t>68 - 5000377.MEJORAMIENTO DE LA OFERTA DE LOS SERVICIOS DE SALUD</t>
  </si>
  <si>
    <t>0000299.BRINDAR ATENCION BASICA DE SALUD</t>
  </si>
  <si>
    <t>0010.INFRAESTRUCTURA Y EQUIPAMIENTO</t>
  </si>
  <si>
    <t>69 - 5000377.MEJORAMIENTO DE LA OFERTA DE LOS SERVICIOS DE SALUD</t>
  </si>
  <si>
    <t>0001026.MANTENIMIENTO DE LOS SERVICIOS DE SALUD</t>
  </si>
  <si>
    <t>DIRECCION EJECUTIVA DE GESTION DE PRESTACIONES DE SERVICIOS DE SALUD</t>
  </si>
  <si>
    <t>70 - 5000383.ACCIONES DE DIRECCION DE PROMOCION Y DESARROLLO DE SANEAMIENTO</t>
  </si>
  <si>
    <t>5000383.ACCIONES DE DIRECCION DE PROMOCION Y DESARROLLO DE SANEAMIENTO</t>
  </si>
  <si>
    <t>LABORATORIO SALUD AMBIENTAL</t>
  </si>
  <si>
    <t>71 - 5000500.ATENCION BASICA DE SALUD</t>
  </si>
  <si>
    <t>5000500.ATENCION BASICA DE SALUD</t>
  </si>
  <si>
    <t>0033110.APOYO A LOS CLAS</t>
  </si>
  <si>
    <t>APOYO A LOS CLAS</t>
  </si>
  <si>
    <t>72 - 5000500.ATENCION BASICA DE SALUD</t>
  </si>
  <si>
    <t>0264853.ATENCION POR TELEMEDICINA</t>
  </si>
  <si>
    <t>TELEMEDICINA (TELESALUD)</t>
  </si>
  <si>
    <t>73 - 5000514.ATENCION INTEGRAL DE SALUD</t>
  </si>
  <si>
    <t>5000514.ATENCION INTEGRAL DE SALUD</t>
  </si>
  <si>
    <t>0011115.DESARROLLAR LOS NIVELES DE VIDA</t>
  </si>
  <si>
    <t>148.ADULTO MAYOR</t>
  </si>
  <si>
    <t>ETAPA DE VIDA ADULTO MAYOR</t>
  </si>
  <si>
    <t>74 - 5000514.ATENCION INTEGRAL DE SALUD</t>
  </si>
  <si>
    <t>0022566.MEJORAMIENTO DE CALIDAD DE VIDA</t>
  </si>
  <si>
    <t>149.ADULTO</t>
  </si>
  <si>
    <t>ETAPA DE VIDA ADULTO</t>
  </si>
  <si>
    <t>75 - 5000514.ATENCION INTEGRAL DE SALUD</t>
  </si>
  <si>
    <t>0033051.ATENCION INTEGRAL DE SALUD</t>
  </si>
  <si>
    <t>DIRECCION DE SALUD INTEGRAL DE SALUD (D.A.I.S)</t>
  </si>
  <si>
    <t>76 - 5000514.ATENCION INTEGRAL DE SALUD</t>
  </si>
  <si>
    <t>0044005.ASISTENCIA TECNICA EN MEDIDAS SANITARIAS</t>
  </si>
  <si>
    <t>PUEBLOS ORIGINARIOS</t>
  </si>
  <si>
    <t>77 - 5000514.ATENCION INTEGRAL DE SALUD</t>
  </si>
  <si>
    <t>0172819.ATENCION INTEGRAL DE SALUD DEL JOVEN Y LA JOVEN</t>
  </si>
  <si>
    <t>150.ADOLESCENTE</t>
  </si>
  <si>
    <t>ETAPA DE VIDA DEL JOVEN Y LA JOVEN</t>
  </si>
  <si>
    <t>78 - 5000619.CONTROL SANITARIO</t>
  </si>
  <si>
    <t>5000619.CONTROL SANITARIO</t>
  </si>
  <si>
    <t>0175008.DIRECCION EJECUTIVA DE SALUD DE LAS PERSONAS</t>
  </si>
  <si>
    <t>DIRECION EJECUTIVA DE GESTION ESTRATEGICA Y ARTICULACION EN SALUD PUBLICA (SALUD PUBLICA)</t>
  </si>
  <si>
    <t>79 - 5000698.DESARROLLO SOCIAL REGIONAL</t>
  </si>
  <si>
    <t>5000698.DESARROLLO SOCIAL REGIONAL</t>
  </si>
  <si>
    <t>0040237.MONITOREO Y EVALUACION DE CONSEJOS</t>
  </si>
  <si>
    <t>CONSEJO REGIONAL DE SALUD</t>
  </si>
  <si>
    <t>80 - 5000730.EDUCACION, INFORMACION Y COMUNICACION DE SALUD</t>
  </si>
  <si>
    <t>5000730.EDUCACION, INFORMACION Y COMUNICACION DE SALUD</t>
  </si>
  <si>
    <t>0013135.MEJORAR LA COMUNICACION</t>
  </si>
  <si>
    <t>UNIDAD DE COMUNICACIONES</t>
  </si>
  <si>
    <t>81 - 5000782.FORMULACION DE NORMAS Y REGULACION SANITARIA</t>
  </si>
  <si>
    <t>5000782.FORMULACION DE NORMAS Y REGULACION SANITARIA</t>
  </si>
  <si>
    <t>0040386.OTRAS ATENCIONES DE SALUD BASICAS</t>
  </si>
  <si>
    <t>050.EXAMEN</t>
  </si>
  <si>
    <t>BANCO DE SANGRE (HEMOTERAPIA)</t>
  </si>
  <si>
    <t>82 - 5000991.OBLIGACIONES PREVISIONALES</t>
  </si>
  <si>
    <t>5000991.OBLIGACIONES PREVISIONALES</t>
  </si>
  <si>
    <t>0001153.PAGO DE PENSIONES</t>
  </si>
  <si>
    <t>24.PREVISION SOCIAL</t>
  </si>
  <si>
    <t>052.PREVISION SOCIAL</t>
  </si>
  <si>
    <t>0116.SISTEMAS DE PENSIONES</t>
  </si>
  <si>
    <t>PENSIONISTAS</t>
  </si>
  <si>
    <t>83 - 5001075.PROMOCION DE LA SALUD</t>
  </si>
  <si>
    <t>5001075.PROMOCION DE LA SALUD</t>
  </si>
  <si>
    <t>0024445.CAPACITACION DE PROMOTORES DE SALUD</t>
  </si>
  <si>
    <t>DIRECCION DE PROMOCION DE LA SALUD Y GESTION TERRITORIAL</t>
  </si>
  <si>
    <t>84 - 5001171.SEGURO INTEGRAL DE SALUD</t>
  </si>
  <si>
    <t>5001171.SEGURO INTEGRAL DE SALUD</t>
  </si>
  <si>
    <t>0179217.SEGUROS PUBLICOS Y PRIVADOS</t>
  </si>
  <si>
    <t>DIRECCION DE SEGUROS PUBLICOS Y PRIVADOS</t>
  </si>
  <si>
    <t>85 - 5001189.SERVICIOS DE APOYO AL DIAGNOSTICO Y TRATAMIENTO</t>
  </si>
  <si>
    <t>5001189.SERVICIOS DE APOYO AL DIAGNOSTICO Y TRATAMIENTO</t>
  </si>
  <si>
    <t>0098.SERVICIOS DE DIAGNOSTICO Y TRATAMIENTO</t>
  </si>
  <si>
    <t>86 - 5001189.SERVICIOS DE APOYO AL DIAGNOSTICO Y TRATAMIENTO</t>
  </si>
  <si>
    <t>DIRECCION DE LABORATORIO REFERENCIAL</t>
  </si>
  <si>
    <t>87 - 5001279.VIGILANCIA DE LOS RIESGOS PARA LA SALUD</t>
  </si>
  <si>
    <t>5001279.VIGILANCIA DE LOS RIESGOS PARA LA SALUD</t>
  </si>
  <si>
    <t>0001479.VIGILANCIA Y CONTROL DE EPIDEMIAS</t>
  </si>
  <si>
    <t>0094.CONTROL EPIDEMIOLOGICO</t>
  </si>
  <si>
    <t>OFICINA DE EPIDEMIOLOGIA</t>
  </si>
  <si>
    <t>OFICINA EPIDEMIOLOGIA</t>
  </si>
  <si>
    <t>88 - 5001285.VIGILANCIA Y CONTROL DEL MEDIO AMBIENTE</t>
  </si>
  <si>
    <t>5001285.VIGILANCIA Y CONTROL DEL MEDIO AMBIENTE</t>
  </si>
  <si>
    <t>0000521.CONTROL DE HIGIENE ALIMENTARIA</t>
  </si>
  <si>
    <t>063.INSPECCION</t>
  </si>
  <si>
    <t>HIGIENE ALIMENTARIA</t>
  </si>
  <si>
    <t>CONTROL DE HIGIENE ALIMENTARIA (DIRECCION DE SANEAMIENTO, INOCUIDAD ALIMENTARIA Y ZOONOSIS)</t>
  </si>
  <si>
    <t>89 - 5001285.VIGILANCIA Y CONTROL DEL MEDIO AMBIENTE</t>
  </si>
  <si>
    <t>0007980.ACCIONES DE PREVENCION DE RIESGOS OCUPACIONALES Y AMBIENTALES</t>
  </si>
  <si>
    <t>CONTROL DE RIESGOS OCUPACIONALES</t>
  </si>
  <si>
    <t>90 - 5001285.VIGILANCIA Y CONTROL DEL MEDIO AMBIENTE</t>
  </si>
  <si>
    <t>0044077.SISTEMA Y SUPERVISION Y FISCALIZACION DE SUSTANCIAS QUIMICAS PELIGROSAS FORTALECIDO</t>
  </si>
  <si>
    <t>RECURSOS HIDRICOS</t>
  </si>
  <si>
    <t xml:space="preserve">VIGILANCIA Y CONTROL DEL MEDIO AMBIENTE (DIRECCION DE ECOLOGIA Y MEDIO AMBIENTE) </t>
  </si>
  <si>
    <t>91 - 5001285.VIGILANCIA Y CONTROL DEL MEDIO AMBIENTE</t>
  </si>
  <si>
    <t>0176412.LOGRO DEL MANEJO ADECUADO DE RESIDUOS SOLIDOS</t>
  </si>
  <si>
    <t>RESIDUOS SOLIDOS (FISCALIZACION Y SANCION)</t>
  </si>
  <si>
    <t>FISCALIZACION AMBIENTAL - PLANEFA (DIRECCION DE ECOLOGIA Y MEDIO AMBIENTE</t>
  </si>
  <si>
    <t>92 - 5004429.DESINFECCION Y/O TRATAMIENTO DEL AGUA PARA EL CONSUMO HUMANO</t>
  </si>
  <si>
    <t>5004429.DESINFECCION Y/O TRATAMIENTO DEL AGUA PARA EL CONSUMO HUMANO</t>
  </si>
  <si>
    <t>0033308.DESINFECCION Y/O TRATAMIENTO DEL AGUA PARA EL CONSUMO HUMANO</t>
  </si>
  <si>
    <t>223.CENTRO POBLADO</t>
  </si>
  <si>
    <t xml:space="preserve">DESINFECCION Y TRABATMIENTO DE AGUA </t>
  </si>
  <si>
    <t xml:space="preserve">DESINFECCION Y TRATAMIENTO DE AGUA </t>
  </si>
  <si>
    <t>93 - 5005326.INTERVENCIONES DE COMUNICACION PARA EL CUIDADO INFANTIL Y PREVENCION DE ANEMIA Y DESNUTRICION CRONICA INFANTIL</t>
  </si>
  <si>
    <t>5005326.INTERVENCIONES DE COMUNICACION PARA EL CUIDADO INFANTIL Y PREVENCION DE ANEMIA Y DESNUTRICION CRONICA INFANTIL</t>
  </si>
  <si>
    <t>0138950.INTERVENCIONES DE COMUNICACION PARA EL CUIDADO INFANTIL Y PREVENCION DE ANEMIA Y DESNUTRICION CRONICA INFANTIL</t>
  </si>
  <si>
    <t>INTERVENCIONES DE COMUNICACION</t>
  </si>
  <si>
    <t>94 - 5005467.MANTENIMIENTO PARA EQUIPAMIENTO E INFRAESTRUCTURA HOSPITALARIA</t>
  </si>
  <si>
    <t>5005467.MANTENIMIENTO PARA EQUIPAMIENTO E INFRAESTRUCTURA HOSPITALARIA</t>
  </si>
  <si>
    <t>044.ESTABLECIMIENTO DE SALUD</t>
  </si>
  <si>
    <t>95 - 5006427.VIGILANCIA DE LA CALIDAD DEL AGUA PARA CONSUMO HUMANO EN EL AMBITO URBANO Y RURAL (HOGARES DISPERSOS)</t>
  </si>
  <si>
    <t>5006427.VIGILANCIA DE LA CALIDAD DEL AGUA PARA CONSUMO HUMANO EN EL AMBITO URBANO Y RURAL (HOGARES DISPERSOS)</t>
  </si>
  <si>
    <t>VIGILANCIA DE LA CALIDAD DEL AGUA</t>
  </si>
  <si>
    <t>96 - 5001285.VIGILANCIA Y CONTROL DEL MEDIO AMBIENTE</t>
  </si>
  <si>
    <t>97 - 5001285.VIGILANCIA Y CONTROL DEL MEDIO AMBIENTE</t>
  </si>
  <si>
    <t>98 - 5001285.VIGILANCIA Y CONTROL DEL MEDIO AMBIENTE</t>
  </si>
  <si>
    <t>99 - 5004428.VIGILANCIA DE LA CALIDAD DEL AGUA PARA EL CONSUMO HUMANO</t>
  </si>
  <si>
    <t>9002. ASIGNACIONES PRESUPUESTARIAS QUE NO RESULTAN EN PRODUCTOS</t>
  </si>
  <si>
    <t>100 - 5004429.DESINFECCION Y/O TRATAMIENTO DEL AGUA PARA EL CONSUMO HUMANO</t>
  </si>
  <si>
    <t>101 - 5005326.INTERVENCIONES DE COMUNICACION PARA EL CUIDADO INFANTIL Y PREVENCION DE ANEMIA Y DESNUTRICION CRONICA INFANTIL</t>
  </si>
  <si>
    <t>102 - 5005467.MANTENIMIENTO PARA EQUIPAMIENTO E INFRAESTRUCTURA HOSPITALARIA</t>
  </si>
  <si>
    <t>Objetivo</t>
  </si>
  <si>
    <t>CATEGORIAS</t>
  </si>
  <si>
    <t>FTE FTO</t>
  </si>
  <si>
    <t>OEI.02  -  REDUCIR LA MORTALIDAD MATERNO Y NEONATAL DE MUJERES EN EDAD FERTIL , GESTANTES Y LOS RECIEN NACIDOS</t>
  </si>
  <si>
    <t>2 - ACCIONES CENTRALES</t>
  </si>
  <si>
    <t>09. RECURSOS DIRECTAMENTE RECAUDADOS</t>
  </si>
  <si>
    <t xml:space="preserve">OEI.03  -  GARANTIZAR LA ATENCION INTEGRAL DE SALUD EN LA POBLACION DE LA REGION HUANCAVELICA EN EL MARCO DEL ASEGURAMIENTO UNIVERSAL </t>
  </si>
  <si>
    <t>3 - ASIGNACION PRESUPUESTARIA QUE NO RESULTAN EN PRODUCTO</t>
  </si>
  <si>
    <t>13. DONACIONES Y TRANSFERENCIAS</t>
  </si>
  <si>
    <t>OEI.11 - MEJORAR LA GESTION INSTITUCIONAL DEL GOBIERNO REGIONAL DE HUANCAVELICA</t>
  </si>
  <si>
    <t xml:space="preserve"> </t>
  </si>
  <si>
    <t>18. CANON Y SOBRECANON, REGALIAS, RENTAS ADUANAS Y PARTICIPACIONES</t>
  </si>
  <si>
    <t>19. RECURSOS POR OPERACIONES OFICIALES DE CREDITO</t>
  </si>
  <si>
    <t>Actividad</t>
  </si>
  <si>
    <t xml:space="preserve">AEI.01.01   -  CRED COMPLETO DE ACUERDO A LA EDAD EN NIÑOS MENORES DE 3 AÑOS </t>
  </si>
  <si>
    <t>0001. PROGRAMA ARTICULADO NUTRICIONAL</t>
  </si>
  <si>
    <t xml:space="preserve">AEI.01.02  -  SUPLEMENTACION CON HIERRO DE ACUERDO A LA EDAD EN NIÑOS MENORES DE 3 AÑOS  </t>
  </si>
  <si>
    <t>0002. SALUD MATERNO NEONATAL</t>
  </si>
  <si>
    <t>AEI.01.03  -  VIGILANCIA DE LA CALIDAD DEL AGUA BACTERIOLOGICAMENTE SEGURA PARA EL CONSUMO HUMANO EN LA POBLACION GENERAL</t>
  </si>
  <si>
    <t>0016. TBC-VIH/SIDA</t>
  </si>
  <si>
    <t xml:space="preserve">AEI.01.04  -  NIÑOS MENORES DE 36 MESES CON VACUNAS BASICAS COMPLETAS PARA SU EDAD </t>
  </si>
  <si>
    <t>0017. ENFERMEDADES METAXENICAS Y ZOONOSIS</t>
  </si>
  <si>
    <t>0018. ENFERMEDADES NO TRANSMISIBLES</t>
  </si>
  <si>
    <t>AEI.01.06  - SEGUIMIENTO AL TRATAMIENTO DE NIÑOS CON DIAGNOSTICO DE ANEMIA</t>
  </si>
  <si>
    <t>0024. PREVENCION Y CONTROL DEL CANCER</t>
  </si>
  <si>
    <t xml:space="preserve">AEI.02.01  -  ATENCION INTEGRAL, OPORTUNA, PERIODICA Y CONTINUA A GESTANTES Y PUERPERAS </t>
  </si>
  <si>
    <t>0051. PREVENCION Y TRATAMIENTO DEL CONSUMO DE DROGAS</t>
  </si>
  <si>
    <t>AEI.02.02  -  ATENCION INTEGRAL, OPORTUNA, PERIODICA Y CONTINUA A  LOS RECIEN NACIDOS</t>
  </si>
  <si>
    <t>0068. REDUCCION DE VULNERABILIDAD Y ATENCION DE EMERGENCIAS POR DESASTRES</t>
  </si>
  <si>
    <t>AEI.03.01 -  ATENCION INTEGRAL Y OPORTUNA POR ETAPAS DE VIDA EN LA POBLACION DE LA REGION HUANCAVELICA</t>
  </si>
  <si>
    <t>0104. REDUCCION DE LA MORTALIDAD POR EMERGENCIAS Y URGENCIAS MEDICAS</t>
  </si>
  <si>
    <t>AEI.03.02  -  ACCIONES EN PREVENCION DE RIESGOS Y DAÑOS PARA LA SALUD EN LA POBLACION DE LA REGION HUANCAVELICA</t>
  </si>
  <si>
    <t>0129. PREVENCION Y MANEJO DE CONDICIONES SECUNDARIAS DE SALUD EN PERSONAS CON DISCAPACIDAD</t>
  </si>
  <si>
    <t>AEI.11.03 - DOCUMENTOS DE GESTION Y DIRECTIVAS DE PROCEDIMIENTOS ADMINISTRATIVOS Y TECNICOS ACTUALIZADOS, ESTANDARIZADOS E IMPLEMENTADOS</t>
  </si>
  <si>
    <t>0131. CONTROL Y PREVENCION EN SALUD MENTAL</t>
  </si>
  <si>
    <t>AEI.11.06 - INFRAESTRUCTURA Y EQUIPAMIENTO ADECUADO QUE FAVOREZCA UN BUEN CLIMA LABORAL Y MEJOR DESEMPEÑO DEL SERVIDOR</t>
  </si>
  <si>
    <t>9001. ACCIONES CENTRALES</t>
  </si>
  <si>
    <t>AEI.11.01 - CAPACITACION PERMANENTE Y ESPECIALIZADA A LOS SERVIDORES DEL GOBIERNO REGIONAL</t>
  </si>
  <si>
    <t>AEI.11.04 - TECNOLOGIAS DE INFORMACION APROPIADAS PARA LA TRANFORMACION DIGITAL DE LA GESTION REGIONAL</t>
  </si>
  <si>
    <t>AEI.11.05 - MECANISMOS DE PARTICIPACION, PARA LA ARTICULACION DE PROPUESTAS DE DESARROLLO ENTRE ESTADO Y SOCIEDAD CIVIL</t>
  </si>
  <si>
    <t>AEI.11.07 - ACTIVIDADES OPERATTIVAS E INVERSIONES EJECUTADOS EFICIENTEMENTE</t>
  </si>
  <si>
    <t>AEI.11.02 - IMPLEMENTACION DE ENCUESTAS DE OPINION PUBLICA ENTRE LOS SERVICIOS EN LAS UNIDADES EJECUTORAS</t>
  </si>
  <si>
    <t>CLASIFICADOR_DECRIPCION</t>
  </si>
  <si>
    <t>CLASIFICADOR</t>
  </si>
  <si>
    <t>DESCRIPCION</t>
  </si>
  <si>
    <t>2.3.1 1.1 1</t>
  </si>
  <si>
    <t>ALIMENTOS Y BEBIDAS PARA CONSUMO HUMANO</t>
  </si>
  <si>
    <t>2.3.1 1.1 2. ALIMENTOS Y BEBIDAS PARA CONSUMO ANIMAL</t>
  </si>
  <si>
    <t>2.3.1 1.1 2</t>
  </si>
  <si>
    <t>ALIMENTOS Y BEBIDAS PARA CONSUMO ANIMAL</t>
  </si>
  <si>
    <t>2.3.1 10.1 1. SUMINISTROS DE USO ZOOTECNICO</t>
  </si>
  <si>
    <t>2.3.1 10.1 1</t>
  </si>
  <si>
    <t>SUMINISTROS DE USO ZOOTECNICO</t>
  </si>
  <si>
    <t>2.3.1 10.1 2. MATERIAL BIOLOGICO</t>
  </si>
  <si>
    <t>2.3.1 10.1 2</t>
  </si>
  <si>
    <t>MATERIAL BIOLOGICO</t>
  </si>
  <si>
    <t>2.3.1 10.1 3. ANIMALES PARA ESTUDIO</t>
  </si>
  <si>
    <t>2.3.1 10.1 3</t>
  </si>
  <si>
    <t>ANIMALES PARA ESTUDIO</t>
  </si>
  <si>
    <t>2.3.1 10.1 4. FERTILIZANTES, INSECTICIDAS, FUNGICIDAS Y SIMILARES</t>
  </si>
  <si>
    <t>2.3.1 10.1 4</t>
  </si>
  <si>
    <t>FERTILIZANTES, INSECTICIDAS, FUNGICIDAS Y SIMILARES</t>
  </si>
  <si>
    <t>2.3.1 10.1 5. SUMINISTROS DE ACCESORIOS Y/O MATERIALES DE USO FORESTAL</t>
  </si>
  <si>
    <t>2.3.1 10.1 5</t>
  </si>
  <si>
    <t>SUMINISTROS DE ACCESORIOS Y/O MATERIALES DE USO FORESTAL</t>
  </si>
  <si>
    <t>2.3.1 10.1 6. PRODUCTOS FARMACEUTICOS DE USO ANIMAL</t>
  </si>
  <si>
    <t>2.3.1 10.1 6</t>
  </si>
  <si>
    <t>PRODUCTOS FARMACEUTICOS DE USO ANIMAL</t>
  </si>
  <si>
    <t>2.3.1 11.1 1. PARA EDIFICIOS Y ESTRUCTURAS</t>
  </si>
  <si>
    <t>2.3.1 11.1 1</t>
  </si>
  <si>
    <t>PARA EDIFICIOS Y ESTRUCTURAS</t>
  </si>
  <si>
    <t>2.3.1 11.1 2. PARA VEHICULOS</t>
  </si>
  <si>
    <t>2.3.1 11.1 2</t>
  </si>
  <si>
    <t>PARA VEHICULOS</t>
  </si>
  <si>
    <t>2.3.1 11.1 3. PARA MOBILIARIO Y SIMILARES</t>
  </si>
  <si>
    <t>2.3.1 11.1 3</t>
  </si>
  <si>
    <t>PARA MOBILIARIO Y SIMILARES</t>
  </si>
  <si>
    <t>2.3.1 11.1 4. PARA MAQUINARIAS Y EQUIPOS</t>
  </si>
  <si>
    <t>2.3.1 11.1 4</t>
  </si>
  <si>
    <t>PARA MAQUINARIAS Y EQUIPOS</t>
  </si>
  <si>
    <t>2.3.1 11.1 5. OTROS MATERIALES DE MANTENIMIENTO</t>
  </si>
  <si>
    <t>2.3.1 11.1 5</t>
  </si>
  <si>
    <t>OTROS MATERIALES DE MANTENIMIENTO</t>
  </si>
  <si>
    <t>2.3.1 11.1 6. MATERIALES DE  ACONDICIONAMIENTO</t>
  </si>
  <si>
    <t>2.3.1 11.1 6</t>
  </si>
  <si>
    <t>MATERIALES DE  ACONDICIONAMIENTO</t>
  </si>
  <si>
    <t>2.3.1 2.1 1</t>
  </si>
  <si>
    <t>VESTUARIO, ACCESORIOS Y PRENDAS DIVERSAS</t>
  </si>
  <si>
    <t>2.3.1 2.1 2. TEXTILES Y ACABADOS TEXTILES</t>
  </si>
  <si>
    <t>2.3.1 2.1 2</t>
  </si>
  <si>
    <t>TEXTILES Y ACABADOS TEXTILES</t>
  </si>
  <si>
    <t>2.3.1 2.1 3. CALZADO</t>
  </si>
  <si>
    <t>2.3.1 2.1 3</t>
  </si>
  <si>
    <t>CALZADO</t>
  </si>
  <si>
    <t>2.3.1 3.1 1</t>
  </si>
  <si>
    <t>COMBUSTIBLES Y CARBURANTES</t>
  </si>
  <si>
    <t>2.3.1 3.1 2. GASES</t>
  </si>
  <si>
    <t>2.3.1 3.1 2</t>
  </si>
  <si>
    <t>GASES</t>
  </si>
  <si>
    <t>2.3.1 3.1 3</t>
  </si>
  <si>
    <t>LUBRICANTES, GRASAS Y AFINES</t>
  </si>
  <si>
    <t>2.3.1 4.1 1. MUNICIONES,  EXPLOSIVOS Y SIMILARES</t>
  </si>
  <si>
    <t>2.3.1 4.1 1</t>
  </si>
  <si>
    <t>MUNICIONES,  EXPLOSIVOS Y SIMILARES</t>
  </si>
  <si>
    <t>2.3.1 5.1 1. REPUESTOS Y ACCESORIOS</t>
  </si>
  <si>
    <t>2.3.1 5.1 1</t>
  </si>
  <si>
    <t>REPUESTOS Y ACCESORIOS</t>
  </si>
  <si>
    <t>2.3.1 5.1 2</t>
  </si>
  <si>
    <t>PAPELERIA EN GENERAL, UTILES Y MATERIALES DE OFICINA</t>
  </si>
  <si>
    <t>2.3.1 5.2 1. AGROPECUARIO, GANADERO Y DE JARDINERIA</t>
  </si>
  <si>
    <t>2.3.1 5.2 1</t>
  </si>
  <si>
    <t>AGROPECUARIO, GANADERO Y DE JARDINERIA</t>
  </si>
  <si>
    <t>2.3.1 5.3 1</t>
  </si>
  <si>
    <t>ASEO, LIMPIEZA Y TOCADOR</t>
  </si>
  <si>
    <t>2.3.1 5.3 2. DE COCINA, COMEDOR Y CAFETERIA</t>
  </si>
  <si>
    <t>2.3.1 5.3 2</t>
  </si>
  <si>
    <t>DE COCINA, COMEDOR Y CAFETERIA</t>
  </si>
  <si>
    <t>2.3.1 5.4 1</t>
  </si>
  <si>
    <t>ELECTRICIDAD, ILUMINACION Y ELECTRONICA</t>
  </si>
  <si>
    <t>2.3.1 5.99 99. OTROS</t>
  </si>
  <si>
    <t>2.3.1 5.99 99</t>
  </si>
  <si>
    <t>OTROS</t>
  </si>
  <si>
    <t>2.3.1 6.1 1. DE VEHICULOS</t>
  </si>
  <si>
    <t>2.3.1 6.1 1</t>
  </si>
  <si>
    <t>DE VEHICULOS</t>
  </si>
  <si>
    <t>2.3.1 6.1 2. DE COMUNICACIONES Y TELECOMUNICACIONES</t>
  </si>
  <si>
    <t>2.3.1 6.1 2</t>
  </si>
  <si>
    <t>DE COMUNICACIONES Y TELECOMUNICACIONES</t>
  </si>
  <si>
    <t>2.3.1 6.1 3. DE CONSTRUCCION Y MAQUINAS</t>
  </si>
  <si>
    <t>2.3.1 6.1 3</t>
  </si>
  <si>
    <t>DE CONSTRUCCION Y MAQUINAS</t>
  </si>
  <si>
    <t>2.3.1 6.1 4</t>
  </si>
  <si>
    <t>DE SEGURIDAD</t>
  </si>
  <si>
    <t>2.3.1 6.1 99</t>
  </si>
  <si>
    <t>OTROS ACCESORIOS Y REPUESTOS</t>
  </si>
  <si>
    <t>2.3.1 7.1 1. ENSERES</t>
  </si>
  <si>
    <t>2.3.1 7.1 1</t>
  </si>
  <si>
    <t>ENSERES</t>
  </si>
  <si>
    <t>2.3.1 8.1 1. VACUNAS</t>
  </si>
  <si>
    <t>2.3.1 8.1 1</t>
  </si>
  <si>
    <t>VACUNAS</t>
  </si>
  <si>
    <t>2.3.1 8.1 2. MEDICAMENTOS</t>
  </si>
  <si>
    <t>2.3.1 8.1 2</t>
  </si>
  <si>
    <t>MEDICAMENTOS</t>
  </si>
  <si>
    <t>2.3.1 8.1 99. OTROS PRODUCTOS SIMILARES</t>
  </si>
  <si>
    <t>2.3.1 8.1 99</t>
  </si>
  <si>
    <t>OTROS PRODUCTOS SIMILARES</t>
  </si>
  <si>
    <t>2.3.1 8.2 1</t>
  </si>
  <si>
    <t>MATERIAL, INSUMOS, INSTRUMENTAL Y ACCESORIOS  MEDICOS, QUIRURGICOS, ODONTOLOGICOS Y DE LABORATORIO</t>
  </si>
  <si>
    <t>2.3.1 9.1 1. LIBROS, TEXTOS Y OTROS MATERIALES IMPRESOS</t>
  </si>
  <si>
    <t>2.3.1 9.1 1</t>
  </si>
  <si>
    <t>LIBROS, TEXTOS Y OTROS MATERIALES IMPRESOS</t>
  </si>
  <si>
    <t>2.3.1 9.1 2. MATERIAL DIDACTICO, ACCESORIOS Y UTILES DE ENSEÑANZA</t>
  </si>
  <si>
    <t>2.3.1 9.1 2</t>
  </si>
  <si>
    <t>MATERIAL DIDACTICO, ACCESORIOS Y UTILES DE ENSEÑANZA</t>
  </si>
  <si>
    <t>2.3.1 9.1 99. OTROS MATERIALES DIVERSOS DE ENSEÑANZA</t>
  </si>
  <si>
    <t>2.3.1 9.1 99</t>
  </si>
  <si>
    <t>OTROS MATERIALES DIVERSOS DE ENSEÑANZA</t>
  </si>
  <si>
    <t>2.3.1 99.1 1. HERRAMIENTAS</t>
  </si>
  <si>
    <t>2.3.1 99.1 1</t>
  </si>
  <si>
    <t>HERRAMIENTAS</t>
  </si>
  <si>
    <t>2.3.1 99.1 2. PRODUCTOS QUIMICOS</t>
  </si>
  <si>
    <t>2.3.1 99.1 2</t>
  </si>
  <si>
    <t>PRODUCTOS QUIMICOS</t>
  </si>
  <si>
    <t>2.3.1 99.1 3. LIBROS, DIARIOS, REVISTAS Y OTROS BIENES IMPRESOS NO VINCULADOS A ENSEÑANZA</t>
  </si>
  <si>
    <t>2.3.1 99.1 3</t>
  </si>
  <si>
    <t>LIBROS, DIARIOS, REVISTAS Y OTROS BIENES IMPRESOS NO VINCULADOS A ENSEÑANZA</t>
  </si>
  <si>
    <t>2.3.1 99.1 4. SIMBOLOS, DISTINTIVOS Y CONDECORACIONES</t>
  </si>
  <si>
    <t>2.3.1 99.1 4</t>
  </si>
  <si>
    <t>SIMBOLOS, DISTINTIVOS Y CONDECORACIONES</t>
  </si>
  <si>
    <t>2.3.1 99.1 5. ADQUISICIÓN DE BIENES PARA PRESTACIÓN FUNERARIA</t>
  </si>
  <si>
    <t>2.3.1 99.1 5</t>
  </si>
  <si>
    <t>ADQUISICIÓN DE BIENES PARA PRESTACIÓN FUNERARIA</t>
  </si>
  <si>
    <t>2.3.1 99.1 99. OTROS BIENES</t>
  </si>
  <si>
    <t>2.3.1 99.1 99</t>
  </si>
  <si>
    <t>OTROS BIENES</t>
  </si>
  <si>
    <t>2.3.2 1.1 1. PASAJES Y GASTOS DE TRANSPORTE</t>
  </si>
  <si>
    <t>2.3.2 1.1 1</t>
  </si>
  <si>
    <t>PASAJES Y GASTOS DE TRANSPORTE</t>
  </si>
  <si>
    <t>2.3.2 1.1 2. VIATICOS Y ASIGNACIONES POR COMISION DE SERVICIO</t>
  </si>
  <si>
    <t>2.3.2 1.1 2</t>
  </si>
  <si>
    <t>2.3.2 1.1 3. VIATICOS Y FLETES POR CAMBIO DE COLOCACION</t>
  </si>
  <si>
    <t>2.3.2 1.1 3</t>
  </si>
  <si>
    <t>VIATICOS Y FLETES POR CAMBIO DE COLOCACION</t>
  </si>
  <si>
    <t>2.3.2 1.1 99. OTROS GASTOS</t>
  </si>
  <si>
    <t>2.3.2 1.1 99</t>
  </si>
  <si>
    <t>OTROS GASTOS</t>
  </si>
  <si>
    <t>2.3.2 1.2 1</t>
  </si>
  <si>
    <t>2.3.2 1.2 2</t>
  </si>
  <si>
    <t>2.3.2 1.2 3. VIATICOS Y FLETES POR CAMBIO DE COLOCACION</t>
  </si>
  <si>
    <t>2.3.2 1.2 3</t>
  </si>
  <si>
    <t>2.3.2 1.2 99</t>
  </si>
  <si>
    <t>2.3.2 10.1 1. PROPINAS A VOLUNTARIOS</t>
  </si>
  <si>
    <t>2.3.2 10.1 1</t>
  </si>
  <si>
    <t>PROPINAS A VOLUNTARIOS</t>
  </si>
  <si>
    <t>2.3.2 2.1 1. SERVICIO DE SUMINISTRO DE ENERGIA ELECTRICA</t>
  </si>
  <si>
    <t>2.3.2 2.1 1</t>
  </si>
  <si>
    <t>SERVICIO DE SUMINISTRO DE ENERGIA ELECTRICA</t>
  </si>
  <si>
    <t>2.3.2 2.1 2. SERVICIO DE AGUA Y DESAGUE</t>
  </si>
  <si>
    <t>2.3.2 2.1 2</t>
  </si>
  <si>
    <t>SERVICIO DE AGUA Y DESAGUE</t>
  </si>
  <si>
    <t>2.3.2 2.1 3. SERVICIO DE SUMINISTRO DE GAS</t>
  </si>
  <si>
    <t>2.3.2 2.1 3</t>
  </si>
  <si>
    <t>SERVICIO DE SUMINISTRO DE GAS</t>
  </si>
  <si>
    <t>2.3.2 2.2 1. SERVICIO DE TELEFONIA MOVIL</t>
  </si>
  <si>
    <t>2.3.2 2.2 1</t>
  </si>
  <si>
    <t>SERVICIO DE TELEFONIA MOVIL</t>
  </si>
  <si>
    <t>2.3.2 2.2 2. SERVICIO DE TELEFONIA FIJA</t>
  </si>
  <si>
    <t>2.3.2 2.2 2</t>
  </si>
  <si>
    <t>SERVICIO DE TELEFONIA FIJA</t>
  </si>
  <si>
    <t>2.3.2 2.2 3</t>
  </si>
  <si>
    <t>SERVICIO DE INTERNET</t>
  </si>
  <si>
    <t>2.3.2 2.3 1</t>
  </si>
  <si>
    <t>CORREOS Y SERVICIOS DE MENSAJERIA</t>
  </si>
  <si>
    <t>2.3.2 2.3 99. OTROS SERVICIOS DE COMUNICACION</t>
  </si>
  <si>
    <t>2.3.2 2.3 99</t>
  </si>
  <si>
    <t>OTROS SERVICIOS DE COMUNICACION</t>
  </si>
  <si>
    <t>2.3.2 2.4 1. SERVICIO DE PUBLICIDAD</t>
  </si>
  <si>
    <t>2.3.2 2.4 1</t>
  </si>
  <si>
    <t>SERVICIO DE PUBLICIDAD</t>
  </si>
  <si>
    <t>2.3.2 2.4 3. SERVICIOS DE IMAGEN INSTITUCIONAL</t>
  </si>
  <si>
    <t>2.3.2 2.4 3</t>
  </si>
  <si>
    <t>SERVICIOS DE IMAGEN INSTITUCIONAL</t>
  </si>
  <si>
    <t>2.3.2 2.5 1. DIFUSIÓN EN EL DIARIO OFICIAL</t>
  </si>
  <si>
    <t>2.3.2 2.5 1</t>
  </si>
  <si>
    <t>DIFUSIÓN EN EL DIARIO OFICIAL</t>
  </si>
  <si>
    <t>2.3.2 3.1 1. SERVICIOS DE LIMPIEZA E HIGIENE</t>
  </si>
  <si>
    <t>2.3.2 3.1 1</t>
  </si>
  <si>
    <t>SERVICIOS DE LIMPIEZA E HIGIENE</t>
  </si>
  <si>
    <t>2.3.2 3.1 2. SERVICIOS DE SEGURIDAD Y VIGILANCIA</t>
  </si>
  <si>
    <t>2.3.2 3.1 2</t>
  </si>
  <si>
    <t>SERVICIOS DE SEGURIDAD Y VIGILANCIA</t>
  </si>
  <si>
    <t>2.3.2 4.2 1. DE EDIFICACIONES, OFICINAS Y ESTRUCTURAS</t>
  </si>
  <si>
    <t>2.3.2 4.2 1</t>
  </si>
  <si>
    <t>DE EDIFICACIONES, OFICINAS Y ESTRUCTURAS</t>
  </si>
  <si>
    <t>2.3.2 4.3 1. DE CARRETERAS, CAMINOS Y PUENTES  NO CONCESIONADOS</t>
  </si>
  <si>
    <t>2.3.2 4.3 1</t>
  </si>
  <si>
    <t>DE CARRETERAS, CAMINOS Y PUENTES  NO CONCESIONADOS</t>
  </si>
  <si>
    <t>2.3.2 4.4 1. GASTOS POR MANTENIMIENTO Y OPERACIÓN (PAMO)</t>
  </si>
  <si>
    <t>2.3.2 4.4 1</t>
  </si>
  <si>
    <t>GASTOS POR MANTENIMIENTO Y OPERACIÓN (PAMO)</t>
  </si>
  <si>
    <t>2.3.2 4.4 2. GASTOS POR COSTO ANUAL DE MANTENIMIENTO (CAM)</t>
  </si>
  <si>
    <t>2.3.2 4.4 2</t>
  </si>
  <si>
    <t>GASTOS POR COSTO ANUAL DE MANTENIMIENTO (CAM)</t>
  </si>
  <si>
    <t>2.3.2 4.4 3. GASTOS POR MANTENIMIENTO DERIVADOS DE INFORMES TÉCNICOS DE MANTENIMIENTO (ITM)</t>
  </si>
  <si>
    <t>2.3.2 4.4 3</t>
  </si>
  <si>
    <t>GASTOS POR MANTENIMIENTO DERIVADOS DE INFORMES TÉCNICOS DE MANTENIMIENTO (ITM)</t>
  </si>
  <si>
    <t>2.3.2 4.4 4. GASTOS POR MANTENIMIENTO PERIÓDICO INICIAL (PAMPI)</t>
  </si>
  <si>
    <t>2.3.2 4.4 4</t>
  </si>
  <si>
    <t>GASTOS POR MANTENIMIENTO PERIÓDICO INICIAL (PAMPI)</t>
  </si>
  <si>
    <t>2.3.2 4.4 5. GASTOS POR MANTENIMIENTO DE EMERGENCIA</t>
  </si>
  <si>
    <t>2.3.2 4.4 5</t>
  </si>
  <si>
    <t>GASTOS POR MANTENIMIENTO DE EMERGENCIA</t>
  </si>
  <si>
    <t>2.3.2 4.5 1</t>
  </si>
  <si>
    <t>2.3.2 4.6 1. DE MOBILIARIO Y SIMILARES</t>
  </si>
  <si>
    <t>2.3.2 4.6 1</t>
  </si>
  <si>
    <t>DE MOBILIARIO Y SIMILARES</t>
  </si>
  <si>
    <t>2.3.2 4.7 1</t>
  </si>
  <si>
    <t>DE MAQUINARIAS Y EQUIPOS</t>
  </si>
  <si>
    <t>2.3.2 4.99. DE OTROS BIENES Y ACTIVOS</t>
  </si>
  <si>
    <t>2.3.2 4.99</t>
  </si>
  <si>
    <t>DE OTROS BIENES Y ACTIVOS</t>
  </si>
  <si>
    <t>2.3.2 4.99 99. DE OTROS BIENES Y ACTIVOS</t>
  </si>
  <si>
    <t>2.3.2 4.99 99</t>
  </si>
  <si>
    <t>2.3.2 5.1 1</t>
  </si>
  <si>
    <t>DE EDIFICIOS Y ESTRUCTURAS</t>
  </si>
  <si>
    <t>2.3.2 5.1 2</t>
  </si>
  <si>
    <t>2.3.2 5.1 3. DE MOBILIARIO Y SIMILARES</t>
  </si>
  <si>
    <t>2.3.2 5.1 3</t>
  </si>
  <si>
    <t>2.3.2 5.1 4. DE MAQUINARIAS Y EQUIPOS</t>
  </si>
  <si>
    <t>2.3.2 5.1 4</t>
  </si>
  <si>
    <t>2.3.2 5.1 99. DE OTROS BIENES Y ACTIVOS</t>
  </si>
  <si>
    <t>2.3.2 5.1 99</t>
  </si>
  <si>
    <t>2.3.2 6.1 1. GASTOS LEGALES Y JUDICIALES</t>
  </si>
  <si>
    <t>2.3.2 6.1 1</t>
  </si>
  <si>
    <t>GASTOS LEGALES Y JUDICIALES</t>
  </si>
  <si>
    <t>2.3.2 6.1 2. GASTOS NOTARIALES</t>
  </si>
  <si>
    <t>2.3.2 6.1 2</t>
  </si>
  <si>
    <t>GASTOS NOTARIALES</t>
  </si>
  <si>
    <t>2.3.2 6.2 1. CARGOS BANCARIOS</t>
  </si>
  <si>
    <t>2.3.2 6.2 1</t>
  </si>
  <si>
    <t>CARGOS BANCARIOS</t>
  </si>
  <si>
    <t>2.3.2 6.2 2. GASTOS FINANCIEROS POR COMPRA Y VENTA DE TITULOS Y VALORES</t>
  </si>
  <si>
    <t>2.3.2 6.2 2</t>
  </si>
  <si>
    <t>GASTOS FINANCIEROS POR COMPRA Y VENTA DE TITULOS Y VALORES</t>
  </si>
  <si>
    <t>2.3.2 6.2 99. OTROS SERVICIOS FINANCIEROS</t>
  </si>
  <si>
    <t>2.3.2 6.2 99</t>
  </si>
  <si>
    <t>OTROS SERVICIOS FINANCIEROS</t>
  </si>
  <si>
    <t>2.3.2 6.3 1. SEGURO DE VIDA</t>
  </si>
  <si>
    <t>2.3.2 6.3 1</t>
  </si>
  <si>
    <t>SEGURO DE VIDA</t>
  </si>
  <si>
    <t>2.3.2 6.3 2. SEGURO DE VEHICULOS</t>
  </si>
  <si>
    <t>2.3.2 6.3 2</t>
  </si>
  <si>
    <t>SEGURO DE VEHICULOS</t>
  </si>
  <si>
    <t>2.3.2 6.3 3. SEGURO OBLIGATORIO ACCIDENTES DE TRANSITO (SOAT)</t>
  </si>
  <si>
    <t>2.3.2 6.3 3</t>
  </si>
  <si>
    <t>SEGURO OBLIGATORIO ACCIDENTES DE TRANSITO (SOAT)</t>
  </si>
  <si>
    <t>2.3.2 6.3 4. OTROS SEGUROS PERSONALES</t>
  </si>
  <si>
    <t>2.3.2 6.3 4</t>
  </si>
  <si>
    <t>OTROS SEGUROS PERSONALES</t>
  </si>
  <si>
    <t>2.3.2 6.3 99. OTROS SEGUROS DE  BIENES MUEBLES E INMUEBLES</t>
  </si>
  <si>
    <t>2.3.2 6.3 99</t>
  </si>
  <si>
    <t>OTROS SEGUROS DE  BIENES MUEBLES E INMUEBLES</t>
  </si>
  <si>
    <t>2.3.2 6.4 1. GASTOS POR PRESTACIONES DE SALUD</t>
  </si>
  <si>
    <t>2.3.2 6.4 1</t>
  </si>
  <si>
    <t>GASTOS POR PRESTACIONES DE SALUD</t>
  </si>
  <si>
    <t>2.3.2 7.1 1. CONSULTORIAS</t>
  </si>
  <si>
    <t>2.3.2 7.1 1</t>
  </si>
  <si>
    <t>CONSULTORIAS</t>
  </si>
  <si>
    <t>2.3.2 7.1 6. ESTUDIOS</t>
  </si>
  <si>
    <t>2.3.2 7.1 6</t>
  </si>
  <si>
    <t>ESTUDIOS</t>
  </si>
  <si>
    <t>2.3.2 7.1 7. INVESTIGACIONES</t>
  </si>
  <si>
    <t>2.3.2 7.1 7</t>
  </si>
  <si>
    <t>INVESTIGACIONES</t>
  </si>
  <si>
    <t>2.3.2 7.1 8. DISEÑO DE METODOLOGÍAS, REFORMAS Y SIMILARES</t>
  </si>
  <si>
    <t>2.3.2 7.1 8</t>
  </si>
  <si>
    <t>DISEÑO DE METODOLOGÍAS, REFORMAS Y SIMILARES</t>
  </si>
  <si>
    <t>2.3.2 7.1 99. OTROS SERVICIOS SIMILARES</t>
  </si>
  <si>
    <t>2.3.2 7.1 99</t>
  </si>
  <si>
    <t>OTROS SERVICIOS SIMILARES</t>
  </si>
  <si>
    <t>2.3.2 7.10 1</t>
  </si>
  <si>
    <t>SEMINARIOS ,TALLERES Y SIMILARES ORGANIZADOS POR LA  INSTITUCION</t>
  </si>
  <si>
    <t>2.3.2 7.10 2. ATENCIONES OFICIALES Y CELEBRACIONES INSTITUCIONALES</t>
  </si>
  <si>
    <t>2.3.2 7.10 2</t>
  </si>
  <si>
    <t>ATENCIONES OFICIALES Y CELEBRACIONES INSTITUCIONALES</t>
  </si>
  <si>
    <t>2.3.2 7.10 99. OTRAS ATENCIONES Y CELEBRACIONES</t>
  </si>
  <si>
    <t>2.3.2 7.10 99</t>
  </si>
  <si>
    <t>OTRAS ATENCIONES Y CELEBRACIONES</t>
  </si>
  <si>
    <t>2.3.2 7.11 1. EMBALAJE Y ALMACENAJE</t>
  </si>
  <si>
    <t>2.3.2 7.11 1</t>
  </si>
  <si>
    <t>EMBALAJE Y ALMACENAJE</t>
  </si>
  <si>
    <t>2.3.2 7.11 2. TRANSPORTE Y TRASLADO DE CARGA, BIENES Y MATERIALES</t>
  </si>
  <si>
    <t>2.3.2 7.11 2</t>
  </si>
  <si>
    <t>TRANSPORTE Y TRASLADO DE CARGA, BIENES Y MATERIALES</t>
  </si>
  <si>
    <t>2.3.2 7.11 3. SERVICIOS RELACIONADOS CON FLORERIA, JARDINERIA Y OTRAS ACTIVIDADES SIMILARES</t>
  </si>
  <si>
    <t>2.3.2 7.11 3</t>
  </si>
  <si>
    <t>SERVICIOS RELACIONADOS CON FLORERIA, JARDINERIA Y OTRAS ACTIVIDADES SIMILARES</t>
  </si>
  <si>
    <t>2.3.2 7.11 4. SERVICIOS DE CALIFICACION DE PENSIONES</t>
  </si>
  <si>
    <t>2.3.2 7.11 4</t>
  </si>
  <si>
    <t>SERVICIOS DE CALIFICACION DE PENSIONES</t>
  </si>
  <si>
    <t>2.3.2 7.11 5</t>
  </si>
  <si>
    <t>SERVICIOS DE ALIMENTACION DE CONSUMO HUMANO</t>
  </si>
  <si>
    <t>2.3.2 7.11 6</t>
  </si>
  <si>
    <t>SERVICIO DE IMPRESIONES, ENCUADERNACION Y EMPASTADO</t>
  </si>
  <si>
    <t>2.3.2 7.11 7. PRESTACION FUNERARIA</t>
  </si>
  <si>
    <t>2.3.2 7.11 7</t>
  </si>
  <si>
    <t>PRESTACION FUNERARIA</t>
  </si>
  <si>
    <t>2.3.2 7.11 99</t>
  </si>
  <si>
    <t>SERVICIOS DIVERSOS</t>
  </si>
  <si>
    <t>2.3.2 7.12 1. LOCACIÓN DE SERVICIOS - FONDO DE APOYO GERENCIAL</t>
  </si>
  <si>
    <t>2.3.2 7.12 1</t>
  </si>
  <si>
    <t>LOCACIÓN DE SERVICIOS - FONDO DE APOYO GERENCIAL</t>
  </si>
  <si>
    <t>2.3.2 7.12 2. LOCACIÓN DE SERVICIOS - PERSONAL ALTAMENTE CALIFICADO</t>
  </si>
  <si>
    <t>2.3.2 7.12 2</t>
  </si>
  <si>
    <t>LOCACIÓN DE SERVICIOS - PERSONAL ALTAMENTE CALIFICADO</t>
  </si>
  <si>
    <t>2.3.2 7.13 5. ASESORÍA Y/O DEFENSA LEGAL PARA SERVIDORES Y EX-SERVIDORES CIVILES</t>
  </si>
  <si>
    <t>2.3.2 7.13 5</t>
  </si>
  <si>
    <t>ASESORÍA Y/O DEFENSA LEGAL PARA SERVIDORES Y EX-SERVIDORES CIVILES</t>
  </si>
  <si>
    <t>2.3.2 7.13 6. ASESORÍA Y/O DEFENSA LEGAL PARA ENTIDADES PÚBLICAS EN EL MARCO DE CONTROVERSIAS CONTRACTUALES NACIONALES O INTERNACIONALES</t>
  </si>
  <si>
    <t>2.3.2 7.13 6</t>
  </si>
  <si>
    <t>ASESORÍA Y/O DEFENSA LEGAL PARA ENTIDADES PÚBLICAS EN EL MARCO DE CONTROVERSIAS CONTRACTUALES NACIONALES O INTERNACIONALES</t>
  </si>
  <si>
    <t>2.3.2 7.13 9. SERVICIOS DE AUDITORIAS</t>
  </si>
  <si>
    <t>2.3.2 7.13 9</t>
  </si>
  <si>
    <t>SERVICIOS DE AUDITORIAS</t>
  </si>
  <si>
    <t>2.3.2 7.13 98. OTROS SERVICIOS TÉCNICOS Y PROFESIONALES DESARROLLADOS POR PERSONAS JURÍDICAS</t>
  </si>
  <si>
    <t>2.3.2 7.13 98</t>
  </si>
  <si>
    <t>OTROS SERVICIOS TÉCNICOS Y PROFESIONALES DESARROLLADOS POR PERSONAS JURÍDICAS</t>
  </si>
  <si>
    <t>2.3.2 7.14 5. ASESORÍA Y/O DEFENSA LEGAL PARA SERVIDORES Y EX-SERVIDORES CIVILES</t>
  </si>
  <si>
    <t>2.3.2 7.14 5</t>
  </si>
  <si>
    <t>2.3.2 7.14 6. ASESORÍA Y/O DEFENSA LEGAL PARA ENTIDADES PÚBLICAS EN EL MARCO DE CONTROVERSIAS CONTRACTUALES NACIONALES O INTERNACIONALES</t>
  </si>
  <si>
    <t>2.3.2 7.14 6</t>
  </si>
  <si>
    <t>2.3.2 7.14 98. OTROS SERVICIOS TÉCNICOS Y PROFESIONALES DESARROLLADOS POR PERSONAS NATURALES</t>
  </si>
  <si>
    <t>2.3.2 7.14 98</t>
  </si>
  <si>
    <t>OTROS SERVICIOS TÉCNICOS Y PROFESIONALES DESARROLLADOS POR PERSONAS NATURALES</t>
  </si>
  <si>
    <t>2.3.2 7.2 1. CONSULTORIAS</t>
  </si>
  <si>
    <t>2.3.2 7.2 1</t>
  </si>
  <si>
    <t>2.3.2 7.2 10. INVESTIGACIONES</t>
  </si>
  <si>
    <t>2.3.2 7.2 10</t>
  </si>
  <si>
    <t>2.3.2 7.2 11. DISEÑO DE METODOLOGÍAS, REFORMAS Y SIMILARES</t>
  </si>
  <si>
    <t>2.3.2 7.2 11</t>
  </si>
  <si>
    <t>2.3.2 7.2 12. ENTREGA ECONÓMICA POR PRESTACIONES ADICIONALES EN SALUD</t>
  </si>
  <si>
    <t>2.3.2 7.2 12</t>
  </si>
  <si>
    <t>ENTREGA ECONÓMICA POR PRESTACIONES ADICIONALES EN SALUD</t>
  </si>
  <si>
    <t>2.3.2 7.2 7. SERVICIOS COMPLEMENTARIOS DE SALUD</t>
  </si>
  <si>
    <t>2.3.2 7.2 7</t>
  </si>
  <si>
    <t>SERVICIOS COMPLEMENTARIOS DE SALUD</t>
  </si>
  <si>
    <t>2.3.2 7.2 9. ESTUDIOS</t>
  </si>
  <si>
    <t>2.3.2 7.2 9</t>
  </si>
  <si>
    <t>2.3.2 7.2 99. OTROS SERVICIOS SIMILARES</t>
  </si>
  <si>
    <t>2.3.2 7.2 99</t>
  </si>
  <si>
    <t>2.3.2 7.3 1. REALIZADO POR PERSONAS JURIDICAS</t>
  </si>
  <si>
    <t>2.3.2 7.3 1</t>
  </si>
  <si>
    <t>REALIZADO POR PERSONAS JURIDICAS</t>
  </si>
  <si>
    <t>2.3.2 7.3 2</t>
  </si>
  <si>
    <t>REALIZADO POR PERSONAS NATURALES</t>
  </si>
  <si>
    <t>2.3.2 7.4 1. ELABORACION DE PROGRAMAS INFORMATICOS</t>
  </si>
  <si>
    <t>2.3.2 7.4 1</t>
  </si>
  <si>
    <t>ELABORACION DE PROGRAMAS INFORMATICOS</t>
  </si>
  <si>
    <t>2.3.2 7.4 2. PROCESAMIENTOS DE DATOS</t>
  </si>
  <si>
    <t>2.3.2 7.4 2</t>
  </si>
  <si>
    <t>PROCESAMIENTOS DE DATOS</t>
  </si>
  <si>
    <t>2.3.2 7.4 3. SOPORTE TECNICO</t>
  </si>
  <si>
    <t>2.3.2 7.4 3</t>
  </si>
  <si>
    <t>SOPORTE TECNICO</t>
  </si>
  <si>
    <t>2.3.2 7.4 99. OTROS SERVICIOS DE INFORMATICA</t>
  </si>
  <si>
    <t>2.3.2 7.4 99</t>
  </si>
  <si>
    <t>OTROS SERVICIOS DE INFORMATICA</t>
  </si>
  <si>
    <t>2.3.2 7.5 1. ESTIPENDIO POR SECIGRA</t>
  </si>
  <si>
    <t>2.3.2 7.5 1</t>
  </si>
  <si>
    <t>ESTIPENDIO POR SECIGRA</t>
  </si>
  <si>
    <t>2.3.2 7.5 10. SUBVENCION ADICIONAL DE PRACTICAS PROFESIONALES</t>
  </si>
  <si>
    <t>2.3.2 7.5 10</t>
  </si>
  <si>
    <t>SUBVENCION ADICIONAL DE PRACTICAS PROFESIONALES</t>
  </si>
  <si>
    <t>2.3.2 7.5 2. PROPINAS PARA PRACTICANTES</t>
  </si>
  <si>
    <t>2.3.2 7.5 2</t>
  </si>
  <si>
    <t>PROPINAS PARA PRACTICANTES</t>
  </si>
  <si>
    <t>2.3.2 7.5 4. ANIMADORAS Y ALFABETIZADORES</t>
  </si>
  <si>
    <t>2.3.2 7.5 4</t>
  </si>
  <si>
    <t>ANIMADORAS Y ALFABETIZADORES</t>
  </si>
  <si>
    <t>2.3.2 7.5 5. ALUMNOS DE ESCUELAS MILITARES Y POLICIALES</t>
  </si>
  <si>
    <t>2.3.2 7.5 5</t>
  </si>
  <si>
    <t>ALUMNOS DE ESCUELAS MILITARES Y POLICIALES</t>
  </si>
  <si>
    <t>2.3.2 7.5 6. ESTIPENDIO A LOS CANDIDATOS A GERENTES PÚBLICOS</t>
  </si>
  <si>
    <t>2.3.2 7.5 6</t>
  </si>
  <si>
    <t>ESTIPENDIO A LOS CANDIDATOS A GERENTES PÚBLICOS</t>
  </si>
  <si>
    <t>2.3.2 7.5 7. INTERNOS DE MEDICINA Y ODONTOLOGIA</t>
  </si>
  <si>
    <t>2.3.2 7.5 7</t>
  </si>
  <si>
    <t>INTERNOS DE MEDICINA Y ODONTOLOGIA</t>
  </si>
  <si>
    <t>2.3.2 7.5 8. CONTRIBUCIONES A LOS SEGUROS DE SALUD</t>
  </si>
  <si>
    <t>2.3.2 7.5 8</t>
  </si>
  <si>
    <t>CONTRIBUCIONES A LOS SEGUROS DE SALUD</t>
  </si>
  <si>
    <t>2.3.2 7.5 9. ASIGNACIÓN DE PROPINAS O ESTIPENDIOS PARA EL CUMPLIMIENTO DE METAS SOCIALES</t>
  </si>
  <si>
    <t>2.3.2 7.5 9</t>
  </si>
  <si>
    <t>ASIGNACIÓN DE PROPINAS O ESTIPENDIOS PARA EL CUMPLIMIENTO DE METAS SOCIALES</t>
  </si>
  <si>
    <t>2.3.2 7.6 1. SERVICIO Y GESTION DE EVALUACION INTERNACIONAL DE PROCESOS</t>
  </si>
  <si>
    <t>2.3.2 7.6 1</t>
  </si>
  <si>
    <t>SERVICIO Y GESTION DE EVALUACION INTERNACIONAL DE PROCESOS</t>
  </si>
  <si>
    <t>2.3.2 7.7 1. SERVICIOS RELACIONADOS CON EL MEDIO AMBIENTE</t>
  </si>
  <si>
    <t>2.3.2 7.7 1</t>
  </si>
  <si>
    <t>SERVICIOS RELACIONADOS CON EL MEDIO AMBIENTE</t>
  </si>
  <si>
    <t>2.3.2 7.7 2. SERVICIO DE REMEDIACION AMBIENTAL</t>
  </si>
  <si>
    <t>2.3.2 7.7 2</t>
  </si>
  <si>
    <t>SERVICIO DE REMEDIACION AMBIENTAL</t>
  </si>
  <si>
    <t>2.3.2 7.7 3. SERVICIOS DE EVALUACIONES, CERTIFICACIONES, LICENCIAMIENTO Y SIMILARES VINCULADOS AL MEDIO AMBIENTE</t>
  </si>
  <si>
    <t>2.3.2 7.7 3</t>
  </si>
  <si>
    <t>SERVICIOS DE EVALUACIONES, CERTIFICACIONES, LICENCIAMIENTO Y SIMILARES VINCULADOS AL MEDIO AMBIENTE</t>
  </si>
  <si>
    <t>2.3.2 7.8 1</t>
  </si>
  <si>
    <t>SERVICIOS RELACIONADOS CON EL TRATAMIENTO DE AGUA</t>
  </si>
  <si>
    <t>2.3.2 7.9 1. ORGANIZACION Y CONDUCCION DE EVENTOS DEPORTIVOS</t>
  </si>
  <si>
    <t>2.3.2 7.9 1</t>
  </si>
  <si>
    <t>ORGANIZACION Y CONDUCCION DE EVENTOS DEPORTIVOS</t>
  </si>
  <si>
    <t>2.3.2 7.9 2. ORGANIZACION Y CONDUCCION DE EVENTOS RECREACIONALES</t>
  </si>
  <si>
    <t>2.3.2 7.9 2</t>
  </si>
  <si>
    <t>ORGANIZACION Y CONDUCCION DE EVENTOS RECREACIONALES</t>
  </si>
  <si>
    <t>2.3.2 7.9 3. ORGANIZACION Y CONDUCCION DE ESPECTACULOS</t>
  </si>
  <si>
    <t>2.3.2 7.9 3</t>
  </si>
  <si>
    <t>ORGANIZACION Y CONDUCCION DE ESPECTACULOS</t>
  </si>
  <si>
    <t>2.3.2 7.9 4. AUSPICIO Y PATROCINIO DE EVENTOS CULTURALES Y DE ARTE</t>
  </si>
  <si>
    <t>2.3.2 7.9 4</t>
  </si>
  <si>
    <t>AUSPICIO Y PATROCINIO DE EVENTOS CULTURALES Y DE ARTE</t>
  </si>
  <si>
    <t>2.3.2 7.9 5. ORGANIZACION DE EVENTOS CULTURALES</t>
  </si>
  <si>
    <t>2.3.2 7.9 5</t>
  </si>
  <si>
    <t>ORGANIZACION DE EVENTOS CULTURALES</t>
  </si>
  <si>
    <t>2.3.2 7.9 99. OTROS RELACIONADOS A ORGANIZACION DE EVENTOS</t>
  </si>
  <si>
    <t>2.3.2 7.9 99</t>
  </si>
  <si>
    <t>OTROS RELACIONADOS A ORGANIZACION DE EVENTOS</t>
  </si>
  <si>
    <t>2.3.2 8.1 1. CONTRATO ADMINISTRATIVO DE SERVICIOS</t>
  </si>
  <si>
    <t>2.3.2 8.1 1</t>
  </si>
  <si>
    <t>CONTRATO ADMINISTRATIVO DE SERVICIOS</t>
  </si>
  <si>
    <t>2.3.2 8.1 2. CONTRIBUCIONES A ESSALUD DE C.A.S.</t>
  </si>
  <si>
    <t>2.3.2 8.1 2</t>
  </si>
  <si>
    <t>CONTRIBUCIONES A ESSALUD DE C.A.S.</t>
  </si>
  <si>
    <t>2.3.2 8.1 4. AGUINALDOS DE C.A.S.</t>
  </si>
  <si>
    <t>2.3.2 8.1 4</t>
  </si>
  <si>
    <t>AGUINALDOS DE C.A.S.</t>
  </si>
  <si>
    <t>2.3.2 8.1 5. VACACIONES TRUNCAS DE C.A.S.</t>
  </si>
  <si>
    <t>2.3.2 8.1 5</t>
  </si>
  <si>
    <t>VACACIONES TRUNCAS DE C.A.S.</t>
  </si>
  <si>
    <t>2.3.2 8.1 6. ENTREGA DE CUPÓN O VALE POR CONCEPTO DE ALIMENTACIÓN</t>
  </si>
  <si>
    <t>2.3.2 8.1 6</t>
  </si>
  <si>
    <t>ENTREGA DE CUPÓN O VALE POR CONCEPTO DE ALIMENTACIÓN</t>
  </si>
  <si>
    <t>2.3.2 8.1 7. BONIFICACIÓN EXTRAORDINARIA POR EMERGENCIA SANITARIA</t>
  </si>
  <si>
    <t>2.3.2 8.1 7</t>
  </si>
  <si>
    <t>BONIFICACIÓN EXTRAORDINARIA POR EMERGENCIA SANITARIA</t>
  </si>
  <si>
    <t>2.3.2 8.1 99. OTROS GASTOS C.A.S</t>
  </si>
  <si>
    <t>2.3.2 8.1 99</t>
  </si>
  <si>
    <t>OTROS GASTOS C.A.S</t>
  </si>
  <si>
    <t>2.3.2 9.1 1</t>
  </si>
  <si>
    <t>LOCACIÓN DE SERVICIOS REALIZADOS POR PERSONAS NATURALES RELACIONADAS AL ROL DE LA ENTIDAD</t>
  </si>
  <si>
    <t>2.6.1 1.1 1. COMPRA DE VIVIENDAS RESIDENCIALES</t>
  </si>
  <si>
    <t>2.6.1 1.1 1</t>
  </si>
  <si>
    <t>COMPRA DE VIVIENDAS RESIDENCIALES</t>
  </si>
  <si>
    <t>2.6.1 2.1 1. COMPRA DE EDIFICIOS ADMINISTRATIVOS</t>
  </si>
  <si>
    <t>2.6.1 2.1 1</t>
  </si>
  <si>
    <t>COMPRA DE EDIFICIOS ADMINISTRATIVOS</t>
  </si>
  <si>
    <t>2.6.1 2.1 2. COMPRA DE INSTALACIONES EDUCATIVAS</t>
  </si>
  <si>
    <t>2.6.1 2.1 2</t>
  </si>
  <si>
    <t>COMPRA DE INSTALACIONES EDUCATIVAS</t>
  </si>
  <si>
    <t>2.6.1 2.1 3. COMPRA DE INSTALACIONES MEDICAS</t>
  </si>
  <si>
    <t>2.6.1 2.1 3</t>
  </si>
  <si>
    <t>COMPRA DE INSTALACIONES MEDICAS</t>
  </si>
  <si>
    <t>2.6.1 2.1 4. COMPRA DE INSTALACIONES SOCIALES Y CULTURALES</t>
  </si>
  <si>
    <t>2.6.1 2.1 4</t>
  </si>
  <si>
    <t>COMPRA DE INSTALACIONES SOCIALES Y CULTURALES</t>
  </si>
  <si>
    <t>2.6.1 2.1 5. COMPRA DE CENTROS DE RECLUSION</t>
  </si>
  <si>
    <t>2.6.1 2.1 5</t>
  </si>
  <si>
    <t>COMPRA DE CENTROS DE RECLUSION</t>
  </si>
  <si>
    <t>2.6.1 2.1 6. COMPRA DE EDIFICIOS O UNIDADES NO RESIDENCIALES</t>
  </si>
  <si>
    <t>2.6.1 2.1 6</t>
  </si>
  <si>
    <t>COMPRA DE EDIFICIOS O UNIDADES NO RESIDENCIALES</t>
  </si>
  <si>
    <t>2.6.2 1.1 2. COSTO DE CONSTRUCCION POR CONTRATA</t>
  </si>
  <si>
    <t>2.6.2 1.1 2</t>
  </si>
  <si>
    <t>COSTO DE CONSTRUCCION POR CONTRATA</t>
  </si>
  <si>
    <t>2.6.2 1.1 3. COSTO DE CONSTRUCCION POR ADMINISTRACION DIRECTA - PERSONAL</t>
  </si>
  <si>
    <t>2.6.2 1.1 3</t>
  </si>
  <si>
    <t>COSTO DE CONSTRUCCION POR ADMINISTRACION DIRECTA - PERSONAL</t>
  </si>
  <si>
    <t>2.6.2 1.1 4. COSTO DE CONSTRUCCION POR ADMINISTRACION DIRECTA - BIENES</t>
  </si>
  <si>
    <t>2.6.2 1.1 4</t>
  </si>
  <si>
    <t>COSTO DE CONSTRUCCION POR ADMINISTRACION DIRECTA - BIENES</t>
  </si>
  <si>
    <t>2.6.2 1.1 5. COSTO DE CONSTRUCCION POR ADMINISTRACION DIRECTA - SERVICIOS</t>
  </si>
  <si>
    <t>2.6.2 1.1 5</t>
  </si>
  <si>
    <t>COSTO DE CONSTRUCCION POR ADMINISTRACION DIRECTA - SERVICIOS</t>
  </si>
  <si>
    <t>2.6.2 1.1 6. COSTO DE CONSTRUCCION POR ADMINISTRACION DIRECTA - OTROS</t>
  </si>
  <si>
    <t>2.6.2 1.1 6</t>
  </si>
  <si>
    <t>COSTO DE CONSTRUCCION POR ADMINISTRACION DIRECTA - OTROS</t>
  </si>
  <si>
    <t>2.6.2 2.1 2. COSTO DE CONSTRUCCION POR CONTRATA</t>
  </si>
  <si>
    <t>2.6.2 2.1 2</t>
  </si>
  <si>
    <t>2.6.2 2.1 3. COSTO DE CONSTRUCCION POR ADMINISTRACION DIRECTA - PERSONAL</t>
  </si>
  <si>
    <t>2.6.2 2.1 3</t>
  </si>
  <si>
    <t>2.6.2 2.1 4. COSTO DE CONSTRUCCION POR ADMINISTRACION DIRECTA - BIENES</t>
  </si>
  <si>
    <t>2.6.2 2.1 4</t>
  </si>
  <si>
    <t>2.6.2 2.1 5. COSTO DE CONSTRUCCION POR ADMINISTRACION DIRECTA - SERVICIOS</t>
  </si>
  <si>
    <t>2.6.2 2.1 5</t>
  </si>
  <si>
    <t>2.6.2 2.1 6. COSTO DE CONSTRUCCION POR ADMINISTRACION DIRECTA - OTROS</t>
  </si>
  <si>
    <t>2.6.2 2.1 6</t>
  </si>
  <si>
    <t>2.6.2 2.2 2. COSTO DE CONSTRUCCION POR CONTRATA</t>
  </si>
  <si>
    <t>2.6.2 2.2 2</t>
  </si>
  <si>
    <t>2.6.2 2.2 3. COSTO DE CONSTRUCCION POR ADMINISTRACION DIRECTA - PERSONAL</t>
  </si>
  <si>
    <t>2.6.2 2.2 3</t>
  </si>
  <si>
    <t>2.6.2 2.2 4. COSTO DE CONSTRUCCION POR ADMINISTRACION DIRECTA - BIENES</t>
  </si>
  <si>
    <t>2.6.2 2.2 4</t>
  </si>
  <si>
    <t>2.6.2 2.2 5. COSTO DE CONSTRUCCION POR ADMINISTRACION DIRECTA - SERVICIOS</t>
  </si>
  <si>
    <t>2.6.2 2.2 5</t>
  </si>
  <si>
    <t>2.6.2 2.2 6. COSTO DE CONSTRUCCION POR ADMINISTRACION DIRECTA - OTROS</t>
  </si>
  <si>
    <t>2.6.2 2.2 6</t>
  </si>
  <si>
    <t>2.6.2 2.3 2. COSTO DE CONSTRUCCION POR CONTRATA</t>
  </si>
  <si>
    <t>2.6.2 2.3 2</t>
  </si>
  <si>
    <t>2.6.2 2.3 3. COSTO DE CONSTRUCCION POR ADMINISTRACION DIRECTA - PERSONAL</t>
  </si>
  <si>
    <t>2.6.2 2.3 3</t>
  </si>
  <si>
    <t>2.6.2 2.3 4. COSTO DE CONSTRUCCION POR ADMINISTRACION DIRECTA - BIENES</t>
  </si>
  <si>
    <t>2.6.2 2.3 4</t>
  </si>
  <si>
    <t>2.6.2 2.3 5. COSTO DE CONSTRUCCION POR ADMINISTRACION DIRECTA - SERVICIOS</t>
  </si>
  <si>
    <t>2.6.2 2.3 5</t>
  </si>
  <si>
    <t>2.6.2 2.3 6. COSTO DE CONSTRUCCION POR ADMINISTRACION DIRECTA - OTROS</t>
  </si>
  <si>
    <t>2.6.2 2.3 6</t>
  </si>
  <si>
    <t>2.6.2 2.4 2. COSTO DE CONSTRUCCION POR CONTRATA</t>
  </si>
  <si>
    <t>2.6.2 2.4 2</t>
  </si>
  <si>
    <t>2.6.2 2.4 3. COSTO DE CONSTRUCCION POR ADMINISTRACION DIRECTA - PERSONAL</t>
  </si>
  <si>
    <t>2.6.2 2.4 3</t>
  </si>
  <si>
    <t>2.6.2 2.4 4. COSTO DE CONSTRUCCION POR ADMINISTRACION DIRECTA - BIENES</t>
  </si>
  <si>
    <t>2.6.2 2.4 4</t>
  </si>
  <si>
    <t>2.6.2 2.4 5. COSTO DE CONSTRUCCION POR ADMINISTRACION DIRECTA - SERVICIOS</t>
  </si>
  <si>
    <t>2.6.2 2.4 5</t>
  </si>
  <si>
    <t>2.6.2 2.4 6. COSTO DE CONSTRUCCION POR ADMINISTRACION DIRECTA - OTROS</t>
  </si>
  <si>
    <t>2.6.2 2.4 6</t>
  </si>
  <si>
    <t>2.6.2 2.5 1. COSTO DE CONSTRUCCION POR CONTRATA</t>
  </si>
  <si>
    <t>2.6.2 2.5 1</t>
  </si>
  <si>
    <t>2.6.2 2.5 3. COSTO DE CONSTRUCCION POR ADMINISTRACION DIRECTA - PERSONAL</t>
  </si>
  <si>
    <t>2.6.2 2.5 3</t>
  </si>
  <si>
    <t>2.6.2 2.5 4. COSTO DE CONSTRUCCION POR ADMINISTRACION DIRECTA - BIENES</t>
  </si>
  <si>
    <t>2.6.2 2.5 4</t>
  </si>
  <si>
    <t>2.6.2 2.5 5. COSTO DE CONSTRUCCION POR ADMINISTRACION DIRECTA - SERVICIOS</t>
  </si>
  <si>
    <t>2.6.2 2.5 5</t>
  </si>
  <si>
    <t>2.6.2 2.5 6. COSTO DE CONSTRUCCION POR ADMINISTRACION DIRECTA - OTROS</t>
  </si>
  <si>
    <t>2.6.2 2.5 6</t>
  </si>
  <si>
    <t>2.6.2 2.6 2. COSTO DE CONSTRUCCION POR CONTRATA</t>
  </si>
  <si>
    <t>2.6.2 2.6 2</t>
  </si>
  <si>
    <t>2.6.2 2.6 3. COSTO DE CONSTRUCCION POR ADMINISTRACION DIRECTA - PERSONAL</t>
  </si>
  <si>
    <t>2.6.2 2.6 3</t>
  </si>
  <si>
    <t>2.6.2 2.6 4. COSTO DE CONSTRUCCION POR ADMINISTRACION DIRECTA - BIENES</t>
  </si>
  <si>
    <t>2.6.2 2.6 4</t>
  </si>
  <si>
    <t>2.6.2 2.6 5. COSTO DE CONSTRUCCION POR ADMINISTRACION DIRECTA - SERVICIOS</t>
  </si>
  <si>
    <t>2.6.2 2.6 5</t>
  </si>
  <si>
    <t>2.6.2 2.6 6. COSTOS DE CONSTRUCCION POR ADMINISTRACION DIRECTA - OTROS</t>
  </si>
  <si>
    <t>2.6.2 2.6 6</t>
  </si>
  <si>
    <t>COSTOS DE CONSTRUCCION POR ADMINISTRACION DIRECTA - OTROS</t>
  </si>
  <si>
    <t>2.6.2 3.1 2. COSTO DE CONSTRUCCION POR CONTRATA</t>
  </si>
  <si>
    <t>2.6.2 3.1 2</t>
  </si>
  <si>
    <t>2.6.2 3.1 3. COSTO DE CONSTRUCCION POR ADMINISTRACION DIRECTA - PERSONAL</t>
  </si>
  <si>
    <t>2.6.2 3.1 3</t>
  </si>
  <si>
    <t>2.6.2 3.1 4. COSTO DE CONSTRUCCION POR ADMINISTRACION DIRECTA - BIENES</t>
  </si>
  <si>
    <t>2.6.2 3.1 4</t>
  </si>
  <si>
    <t>2.6.2 3.1 5. COSTO DE CONSTRUCCION POR ADMINISTRACION DIRECTA - SERVICIOS</t>
  </si>
  <si>
    <t>2.6.2 3.1 5</t>
  </si>
  <si>
    <t>2.6.2 3.1 6. COSTO DE CONSTRUCCION POR ADMINISTRACION DIRECTA - OTROS</t>
  </si>
  <si>
    <t>2.6.2 3.1 6</t>
  </si>
  <si>
    <t>2.6.2 3.2 3. COSTO DE CONSTRUCCION POR CONTRATA</t>
  </si>
  <si>
    <t>2.6.2 3.2 3</t>
  </si>
  <si>
    <t>2.6.2 3.2 4. COSTO DE CONSTRUCCION POR ADMINISTRACION DIRECTA - PERSONAL</t>
  </si>
  <si>
    <t>2.6.2 3.2 4</t>
  </si>
  <si>
    <t>2.6.2 3.2 5. COSTO DE CONSTRUCCION POR ADMINISTRACION DIRECTA - BIENES</t>
  </si>
  <si>
    <t>2.6.2 3.2 5</t>
  </si>
  <si>
    <t>2.6.2 3.2 6. COSTO DE CONSTRUCCION POR ADMINISTRACION DIRECTA - SERVICIOS</t>
  </si>
  <si>
    <t>2.6.2 3.2 6</t>
  </si>
  <si>
    <t>2.6.2 3.2 7. COSTO DE CONSTRUCCION POR ADMINISTRACION DIRECTA - OTROS</t>
  </si>
  <si>
    <t>2.6.2 3.2 7</t>
  </si>
  <si>
    <t>2.6.2 3.3 3. COSTO DE CONSTRUCCION POR CONTRATA</t>
  </si>
  <si>
    <t>2.6.2 3.3 3</t>
  </si>
  <si>
    <t>2.6.2 3.3 4. COSTO DE CONSTRUCCION POR ADMINISTRACION DIRECTA - PERSONAL</t>
  </si>
  <si>
    <t>2.6.2 3.3 4</t>
  </si>
  <si>
    <t>2.6.2 3.3 5. COSTO DE CONSTRUCCION POR ADMINISTRACION DIRECTA - BIENES</t>
  </si>
  <si>
    <t>2.6.2 3.3 5</t>
  </si>
  <si>
    <t>2.6.2 3.3 6. COSTO DE CONSTRUCCION POR ADMINISTRACION DIRECTA - SERVICIOS</t>
  </si>
  <si>
    <t>2.6.2 3.3 6</t>
  </si>
  <si>
    <t>2.6.2 3.3 7. COSTO DE CONSTRUCCION POR ADMINISTRACION DIRECTA - OTROS</t>
  </si>
  <si>
    <t>2.6.2 3.3 7</t>
  </si>
  <si>
    <t>2.6.2 3.4 2. COSTO DE CONSTRUCCION POR CONTRATA</t>
  </si>
  <si>
    <t>2.6.2 3.4 2</t>
  </si>
  <si>
    <t>2.6.2 3.4 3. COSTO DE CONSTRUCCION POR ADMINISTRACION DIRECTA - PERSONAL</t>
  </si>
  <si>
    <t>2.6.2 3.4 3</t>
  </si>
  <si>
    <t>2.6.2 3.4 4. COSTO DE CONSTRUCCION POR ADMINISTRACION DIRECTA - BIENES</t>
  </si>
  <si>
    <t>2.6.2 3.4 4</t>
  </si>
  <si>
    <t>2.6.2 3.4 5. COSTO DE CONSTRUCCION POR ADMINISTRACION DIRECTA - SERVICIOS</t>
  </si>
  <si>
    <t>2.6.2 3.4 5</t>
  </si>
  <si>
    <t>2.6.2 3.4 6. COSTO DE CONSTRUCCION POR ADMINISTRACION DIRECTA - OTROS</t>
  </si>
  <si>
    <t>2.6.2 3.4 6</t>
  </si>
  <si>
    <t>2.6.2 3.5 2. COSTO DE CONSTRUCCION POR CONTRATA</t>
  </si>
  <si>
    <t>2.6.2 3.5 2</t>
  </si>
  <si>
    <t>2.6.2 3.5 3. COSTO DE CONSTRUCCION POR ADMINISTRACION DIRECTA - PERSONAL</t>
  </si>
  <si>
    <t>2.6.2 3.5 3</t>
  </si>
  <si>
    <t>2.6.2 3.5 4. COSTO DE CONSTRUCCION POR ADMINISTRACION DIRECTA - BIENES</t>
  </si>
  <si>
    <t>2.6.2 3.5 4</t>
  </si>
  <si>
    <t>2.6.2 3.5 5. COSTO DE CONSTRUCCION POR ADMINISTRACION DIRECTA - SERVICIOS</t>
  </si>
  <si>
    <t>2.6.2 3.5 5</t>
  </si>
  <si>
    <t>2.6.2 3.5 6. COSTO DE CONSTRUCCION POR ADMINISTRACION DIRECTA - OTROS</t>
  </si>
  <si>
    <t>2.6.2 3.5 6</t>
  </si>
  <si>
    <t>2.6.2 3.6 2. COSTO DE CONSTRUCCION POR CONTRATA</t>
  </si>
  <si>
    <t>2.6.2 3.6 2</t>
  </si>
  <si>
    <t>2.6.2 3.6 3. COSTO DE CONSTRUCCION POR ADMINISTRACION DIRECTA - PERSONAL</t>
  </si>
  <si>
    <t>2.6.2 3.6 3</t>
  </si>
  <si>
    <t>2.6.2 3.6 4. COSTO DE CONSTRUCCION POR ADMINISTRACION DIRECTA - BIENES</t>
  </si>
  <si>
    <t>2.6.2 3.6 4</t>
  </si>
  <si>
    <t>2.6.2 3.6 5. COSTO DE CONSTRUCCION POR ADMINISTRACION DIRECTA - SERVICIOS</t>
  </si>
  <si>
    <t>2.6.2 3.6 5</t>
  </si>
  <si>
    <t>2.6.2 3.6 6. COSTO DE CONSTRUCCION POR ADMINISTRACION DIRECTA - OTROS</t>
  </si>
  <si>
    <t>2.6.2 3.6 6</t>
  </si>
  <si>
    <t>2.6.2 3.7 2. COSTO DE CONSTRUCCION POR CONTRATA</t>
  </si>
  <si>
    <t>2.6.2 3.7 2</t>
  </si>
  <si>
    <t>2.6.2 3.7 3. COSTO DE CONSTRUCCION POR ADMINISTRACION DIRECTA - PERSONAL</t>
  </si>
  <si>
    <t>2.6.2 3.7 3</t>
  </si>
  <si>
    <t>2.6.2 3.7 4. COSTO DE CONSTRUCCION POR ADMINISTRACION DIRECTA - BIENES</t>
  </si>
  <si>
    <t>2.6.2 3.7 4</t>
  </si>
  <si>
    <t>2.6.2 3.7 5. COSTO DE CONSTRUCCION POR ADMINISTRACION DIRECTA - SERVICIOS</t>
  </si>
  <si>
    <t>2.6.2 3.7 5</t>
  </si>
  <si>
    <t>2.6.2 3.7 6. COSTO DE CONSTRUCCION POR ADMINISTRACION DIRECTA - OTROS</t>
  </si>
  <si>
    <t>2.6.2 3.7 6</t>
  </si>
  <si>
    <t>2.6.2 3.99 2. COSTO DE CONSTRUCCION POR CONTRATA</t>
  </si>
  <si>
    <t>2.6.2 3.99 2</t>
  </si>
  <si>
    <t>2.6.2 3.99 3. COSTO DE CONSTRUCCION POR ADMINISTRACION DIRECTA - PERSONAL</t>
  </si>
  <si>
    <t>2.6.2 3.99 3</t>
  </si>
  <si>
    <t>2.6.2 3.99 4. COSTO DE CONSTRUCCION POR ADMINISTRACION DIRECTA - BIENES</t>
  </si>
  <si>
    <t>2.6.2 3.99 4</t>
  </si>
  <si>
    <t>2.6.2 3.99 5. COSTO DE CONSTRUCCION POR ADMINISTRACION DIRECTA - SERVICIOS</t>
  </si>
  <si>
    <t>2.6.2 3.99 5</t>
  </si>
  <si>
    <t>2.6.2 3.99 6. COSTO DE CONSTRUCCION POR ADMINISTRACION DIRECTA - OTROS</t>
  </si>
  <si>
    <t>2.6.2 3.99 6</t>
  </si>
  <si>
    <t>2.6.3 1.1 1. PARA TRANSPORTE TERRESTRE</t>
  </si>
  <si>
    <t>2.6.3 1.1 1</t>
  </si>
  <si>
    <t>PARA TRANSPORTE TERRESTRE</t>
  </si>
  <si>
    <t>2.6.3 1.1 2. PARA TRANSPORTE AEREO</t>
  </si>
  <si>
    <t>2.6.3 1.1 2</t>
  </si>
  <si>
    <t>PARA TRANSPORTE AEREO</t>
  </si>
  <si>
    <t>2.6.3 1.1 3. PARA TRANSPORTE ACUATICO</t>
  </si>
  <si>
    <t>2.6.3 1.1 3</t>
  </si>
  <si>
    <t>PARA TRANSPORTE ACUATICO</t>
  </si>
  <si>
    <t>2.6.3 2.1 1. MAQUINAS Y EQUIPOS</t>
  </si>
  <si>
    <t>2.6.3 2.1 1</t>
  </si>
  <si>
    <t>MAQUINAS Y EQUIPOS</t>
  </si>
  <si>
    <t>2.6.3 2.1 2. MOBILIARIO</t>
  </si>
  <si>
    <t>2.6.3 2.1 2</t>
  </si>
  <si>
    <t>MOBILIARIO</t>
  </si>
  <si>
    <t>2.6.3 2.2 1. MAQUINAS Y EQUIPOS</t>
  </si>
  <si>
    <t>2.6.3 2.2 1</t>
  </si>
  <si>
    <t>2.6.3 2.2 2. MOBILIARIO</t>
  </si>
  <si>
    <t>2.6.3 2.2 2</t>
  </si>
  <si>
    <t>2.6.3 2.3 1</t>
  </si>
  <si>
    <t>EQUIPOS COMPUTACIONALES Y PERIFERICOS</t>
  </si>
  <si>
    <t>2.6.3 2.3 2. EQUIPOS DE COMUNICACIONES PARA REDES INFORMATICAS</t>
  </si>
  <si>
    <t>2.6.3 2.3 2</t>
  </si>
  <si>
    <t>EQUIPOS DE COMUNICACIONES PARA REDES INFORMATICAS</t>
  </si>
  <si>
    <t>2.6.3 2.3 3. EQUIPOS DE TELECOMUNICACIONES</t>
  </si>
  <si>
    <t>2.6.3 2.3 3</t>
  </si>
  <si>
    <t>EQUIPOS DE TELECOMUNICACIONES</t>
  </si>
  <si>
    <t>2.6.3 2.4 1. MOBILIARIO</t>
  </si>
  <si>
    <t>2.6.3 2.4 1</t>
  </si>
  <si>
    <t>2.6.3 2.4 2. EQUIPOS</t>
  </si>
  <si>
    <t>2.6.3 2.4 2</t>
  </si>
  <si>
    <t>EQUIPOS</t>
  </si>
  <si>
    <t>2.6.3 2.5 1. MOBILIARIO DE USO AGRICOLA Y PESQUERO</t>
  </si>
  <si>
    <t>2.6.3 2.5 1</t>
  </si>
  <si>
    <t>MOBILIARIO DE USO AGRICOLA Y PESQUERO</t>
  </si>
  <si>
    <t>2.6.3 2.5 2. EQUIPO DE USO AGRICOLA Y PESQUERO</t>
  </si>
  <si>
    <t>2.6.3 2.5 2</t>
  </si>
  <si>
    <t>EQUIPO DE USO AGRICOLA Y PESQUERO</t>
  </si>
  <si>
    <t>2.6.3 2.6 1. EQUIPO DE CULTURA Y ARTE</t>
  </si>
  <si>
    <t>2.6.3 2.6 1</t>
  </si>
  <si>
    <t>EQUIPO DE CULTURA Y ARTE</t>
  </si>
  <si>
    <t>2.6.3 2.6 2. MOBILIARIO DE CULTURA Y ARTE</t>
  </si>
  <si>
    <t>2.6.3 2.6 2</t>
  </si>
  <si>
    <t>MOBILIARIO DE CULTURA Y ARTE</t>
  </si>
  <si>
    <t>2.6.3 2.7 1. EQUIPO DE DEPORTES Y RECREACION</t>
  </si>
  <si>
    <t>2.6.3 2.7 1</t>
  </si>
  <si>
    <t>EQUIPO DE DEPORTES Y RECREACION</t>
  </si>
  <si>
    <t>2.6.3 2.7 2. MOBILIARIO DE DEPORTES Y RECREACION</t>
  </si>
  <si>
    <t>2.6.3 2.7 2</t>
  </si>
  <si>
    <t>MOBILIARIO DE DEPORTES Y RECREACION</t>
  </si>
  <si>
    <t>2.6.3 2.8 1. MOBILIARIO, EQUIPOS Y APARATOS PARA LA DEFENSA Y LA SEGURIDAD</t>
  </si>
  <si>
    <t>2.6.3 2.8 1</t>
  </si>
  <si>
    <t>MOBILIARIO, EQUIPOS Y APARATOS PARA LA DEFENSA Y LA SEGURIDAD</t>
  </si>
  <si>
    <t>2.6.3 2.8 2. ARMAMENTO EN GENERAL</t>
  </si>
  <si>
    <t>2.6.3 2.8 2</t>
  </si>
  <si>
    <t>ARMAMENTO EN GENERAL</t>
  </si>
  <si>
    <t>2.6.3 2.9 1. AIRE ACONDICIONADO Y REFRIGERACION</t>
  </si>
  <si>
    <t>2.6.3 2.9 1</t>
  </si>
  <si>
    <t>AIRE ACONDICIONADO Y REFRIGERACION</t>
  </si>
  <si>
    <t>2.6.3 2.9 2. ASEO,  LIMPIEZA Y COCINA</t>
  </si>
  <si>
    <t>2.6.3 2.9 2</t>
  </si>
  <si>
    <t>ASEO,  LIMPIEZA Y COCINA</t>
  </si>
  <si>
    <t>2.6.3 2.9 3. SEGURIDAD INDUSTRIAL</t>
  </si>
  <si>
    <t>2.6.3 2.9 3</t>
  </si>
  <si>
    <t>SEGURIDAD INDUSTRIAL</t>
  </si>
  <si>
    <t>2.6.3 2.9 4</t>
  </si>
  <si>
    <t>ELECTRICIDAD Y ELECTRONICA</t>
  </si>
  <si>
    <t>2.6.3 2.9 5. EQUIPOS E INSTRUMENTOS DE MEDICION</t>
  </si>
  <si>
    <t>2.6.3 2.9 5</t>
  </si>
  <si>
    <t>EQUIPOS E INSTRUMENTOS DE MEDICION</t>
  </si>
  <si>
    <t>2.6.3 2.9 6. EQUIPOS PARA VEHICULOS</t>
  </si>
  <si>
    <t>2.6.3 2.9 6</t>
  </si>
  <si>
    <t>EQUIPOS PARA VEHICULOS</t>
  </si>
  <si>
    <t>2.6.3 2.9 99. MAQUINARIAS, EQUIPOS Y MOBILIARIOS DE OTRAS INSTALACIONES</t>
  </si>
  <si>
    <t>2.6.3 2.9 99</t>
  </si>
  <si>
    <t>MAQUINARIAS, EQUIPOS Y MOBILIARIOS DE OTRAS INSTALACIONES</t>
  </si>
  <si>
    <t>2.6.4 1.1 1. ADQUISICION DE PIEDRAS Y METALES PRECIOSOS</t>
  </si>
  <si>
    <t>2.6.4 1.1 1</t>
  </si>
  <si>
    <t>ADQUISICION DE PIEDRAS Y METALES PRECIOSOS</t>
  </si>
  <si>
    <t>2.6.4 1.1 2. ADQUISICION DE PINTURAS Y ESCULTURAS</t>
  </si>
  <si>
    <t>2.6.4 1.1 2</t>
  </si>
  <si>
    <t>ADQUISICION DE PINTURAS Y ESCULTURAS</t>
  </si>
  <si>
    <t>2.6.4 1.1 3. ADQUISICION DE JOYAS Y ANTIGUEDADES</t>
  </si>
  <si>
    <t>2.6.4 1.1 3</t>
  </si>
  <si>
    <t>ADQUISICION DE JOYAS Y ANTIGUEDADES</t>
  </si>
  <si>
    <t>2.6.5 1.1 1. TERRENOS URBANOS</t>
  </si>
  <si>
    <t>2.6.5 1.1 1</t>
  </si>
  <si>
    <t>TERRENOS URBANOS</t>
  </si>
  <si>
    <t>2.6.5 1.1 2. TERRENOS RURALES</t>
  </si>
  <si>
    <t>2.6.5 1.1 2</t>
  </si>
  <si>
    <t>TERRENOS RURALES</t>
  </si>
  <si>
    <t>2.6.5 1.1 3. TERRENOS ERIAZOS</t>
  </si>
  <si>
    <t>2.6.5 1.1 3</t>
  </si>
  <si>
    <t>TERRENOS ERIAZOS</t>
  </si>
  <si>
    <t>2.6.6 1.1 1. ANIMALES DE CRIA</t>
  </si>
  <si>
    <t>2.6.6 1.1 1</t>
  </si>
  <si>
    <t>ANIMALES DE CRIA</t>
  </si>
  <si>
    <t>2.6.6 1.1 2. ANIMALES REPRODUCTORES</t>
  </si>
  <si>
    <t>2.6.6 1.1 2</t>
  </si>
  <si>
    <t>ANIMALES REPRODUCTORES</t>
  </si>
  <si>
    <t>2.6.6 1.1 3. ANIMALES DE TIRO</t>
  </si>
  <si>
    <t>2.6.6 1.1 3</t>
  </si>
  <si>
    <t>ANIMALES DE TIRO</t>
  </si>
  <si>
    <t>2.6.6 1.1 4. OTROS ANIMALES</t>
  </si>
  <si>
    <t>2.6.6 1.1 4</t>
  </si>
  <si>
    <t>OTROS ANIMALES</t>
  </si>
  <si>
    <t>2.6.6 1.1 5. ARBOLES FRUTALES</t>
  </si>
  <si>
    <t>2.6.6 1.1 5</t>
  </si>
  <si>
    <t>ARBOLES FRUTALES</t>
  </si>
  <si>
    <t>2.6.6 1.1 6. VIDES Y ARBUSTOS</t>
  </si>
  <si>
    <t>2.6.6 1.1 6</t>
  </si>
  <si>
    <t>VIDES Y ARBUSTOS</t>
  </si>
  <si>
    <t>2.6.6 1.1 7. SEMILLAS Y ALMACIGOS</t>
  </si>
  <si>
    <t>2.6.6 1.1 7</t>
  </si>
  <si>
    <t>SEMILLAS Y ALMACIGOS</t>
  </si>
  <si>
    <t>2.6.6 1.1 8. MINAS Y CANTERAS</t>
  </si>
  <si>
    <t>2.6.6 1.1 8</t>
  </si>
  <si>
    <t>MINAS Y CANTERAS</t>
  </si>
  <si>
    <t>2.6.6 1.1 99. OTROS BIENES  AGROPECUARIOS, PESQUEROS Y MINEROS</t>
  </si>
  <si>
    <t>2.6.6 1.1 99</t>
  </si>
  <si>
    <t>OTROS BIENES  AGROPECUARIOS, PESQUEROS Y MINEROS</t>
  </si>
  <si>
    <t>2.6.6 1.2 1. LIBROS Y TEXTOS PARA BIBLIOTECAS</t>
  </si>
  <si>
    <t>2.6.6 1.2 1</t>
  </si>
  <si>
    <t>LIBROS Y TEXTOS PARA BIBLIOTECAS</t>
  </si>
  <si>
    <t>2.6.6 1.2 99. OTROS BIENES CULTURALES</t>
  </si>
  <si>
    <t>2.6.6 1.2 99</t>
  </si>
  <si>
    <t>OTROS BIENES CULTURALES</t>
  </si>
  <si>
    <t>2.6.6 1.3 1. PATENTES Y MARCAS DE FABRICA</t>
  </si>
  <si>
    <t>2.6.6 1.3 1</t>
  </si>
  <si>
    <t>PATENTES Y MARCAS DE FABRICA</t>
  </si>
  <si>
    <t>2.6.6 1.3 2. SOFTWARES</t>
  </si>
  <si>
    <t>2.6.6 1.3 2</t>
  </si>
  <si>
    <t>SOFTWARES</t>
  </si>
  <si>
    <t>2.6.6 1.3 99. OTROS ACTIVOS INTANGIBLES</t>
  </si>
  <si>
    <t>2.6.6 1.3 99</t>
  </si>
  <si>
    <t>OTROS ACTIVOS INTANGIBLES</t>
  </si>
  <si>
    <t>2.6.6 1.99 99. OTROS</t>
  </si>
  <si>
    <t>2.6.6 1.99 99</t>
  </si>
  <si>
    <t>2.6.7 1.2 1. GASTOS POR LA CONTRATACION DE PERSONAL</t>
  </si>
  <si>
    <t>2.6.7 1.2 1</t>
  </si>
  <si>
    <t>GASTOS POR LA CONTRATACION DE PERSONAL</t>
  </si>
  <si>
    <t>2.6.7 1.2 2. GASTOS POR LA COMPRA DE BIENES</t>
  </si>
  <si>
    <t>2.6.7 1.2 2</t>
  </si>
  <si>
    <t>GASTOS POR LA COMPRA DE BIENES</t>
  </si>
  <si>
    <t>2.6.7 1.2 3. GASTOS POR LA CONTRATACION DE SERVICIOS</t>
  </si>
  <si>
    <t>2.6.7 1.2 3</t>
  </si>
  <si>
    <t>GASTOS POR LA CONTRATACION DE SERVICIOS</t>
  </si>
  <si>
    <t>2.6.7 1.3 1. GASTOS POR LA CONTRATACION DE PERSONAL</t>
  </si>
  <si>
    <t>2.6.7 1.3 1</t>
  </si>
  <si>
    <t>2.6.7 1.3 2. GASTOS POR LA COMPRA DE BIENES</t>
  </si>
  <si>
    <t>2.6.7 1.3 2</t>
  </si>
  <si>
    <t>2.6.7 1.3 3. GASTOS POR LA CONTRATACION DE SERVICIOS</t>
  </si>
  <si>
    <t>2.6.7 1.3 3</t>
  </si>
  <si>
    <t>2.6.7 1.4 1. GASTOS POR LA CONTRATACION DE PERSONAL</t>
  </si>
  <si>
    <t>2.6.7 1.4 1</t>
  </si>
  <si>
    <t>2.6.7 1.4 2. GASTOS POR LA COMPRA DE BIENES</t>
  </si>
  <si>
    <t>2.6.7 1.4 2</t>
  </si>
  <si>
    <t>2.6.7 1.4 3. GASTOS POR LA CONTRATACION DE SERVICIOS</t>
  </si>
  <si>
    <t>2.6.7 1.4 3</t>
  </si>
  <si>
    <t>2.6.7 1.5 1. GASTOS POR LA CONTRATACION DE PERSONAL</t>
  </si>
  <si>
    <t>2.6.7 1.5 1</t>
  </si>
  <si>
    <t>2.6.7 1.5 2. GASTOS POR LA COMPRA DE BIENES</t>
  </si>
  <si>
    <t>2.6.7 1.5 2</t>
  </si>
  <si>
    <t>2.6.7 1.5 3. GASTOS POR LA CONTRATACION DE SERVICIOS</t>
  </si>
  <si>
    <t>2.6.7 1.5 3</t>
  </si>
  <si>
    <t>2.6.7 1.6 1. GASTOS POR LA CONTRATACION DE PERSONAL</t>
  </si>
  <si>
    <t>2.6.7 1.6 1</t>
  </si>
  <si>
    <t>2.6.7 1.6 2. GASTOS POR LA COMPRA DE BIENES</t>
  </si>
  <si>
    <t>2.6.7 1.6 2</t>
  </si>
  <si>
    <t>2.6.7 1.6 3. GASTOS POR LA CONTRATACION DE SERVICIOS</t>
  </si>
  <si>
    <t>2.6.7 1.6 3</t>
  </si>
  <si>
    <t>2.6.8 1.2 1. ESTUDIO DE PREINVERSION</t>
  </si>
  <si>
    <t>2.6.8 1.2 1</t>
  </si>
  <si>
    <t>ESTUDIO DE PREINVERSION</t>
  </si>
  <si>
    <t>2.6.8 1.3 1. ELABORACION DE EXPEDIENTES TECNICOS</t>
  </si>
  <si>
    <t>2.6.8 1.3 1</t>
  </si>
  <si>
    <t>ELABORACION DE EXPEDIENTES TECNICOS</t>
  </si>
  <si>
    <t>2.6.8 1.4 1. GASTO POR LA CONTRATACION DE PERSONAL</t>
  </si>
  <si>
    <t>2.6.8 1.4 1</t>
  </si>
  <si>
    <t>GASTO POR LA CONTRATACION DE PERSONAL</t>
  </si>
  <si>
    <t>2.6.8 1.4 2. GASTO POR LA COMPRA DE BIENES</t>
  </si>
  <si>
    <t>2.6.8 1.4 2</t>
  </si>
  <si>
    <t>GASTO POR LA COMPRA DE BIENES</t>
  </si>
  <si>
    <t>2.6.8 1.4 3. GASTO POR LA CONTRATACION DE SERVICIOS</t>
  </si>
  <si>
    <t>2.6.8 1.4 3</t>
  </si>
  <si>
    <t>GASTO POR LA CONTRATACION DE SERVICIOS</t>
  </si>
  <si>
    <t>2.6.8 1.4 4. GASTO POR LAUDOS ARBITRALES O SENTENCIAS VINCULADAS A INVERSIONES</t>
  </si>
  <si>
    <t>2.6.8 1.4 4</t>
  </si>
  <si>
    <t>GASTO POR LAUDOS ARBITRALES O SENTENCIAS VINCULADAS A INVERSIONES</t>
  </si>
  <si>
    <t>2.6.8 1.4 99. OTROS GASTOS</t>
  </si>
  <si>
    <t>2.6.8 1.4 99</t>
  </si>
  <si>
    <t xml:space="preserve">SERVICIO DE PASAJES TERRESTRE (SEGUIMIENTOS  METAS MEF DE LAS 7 RIS HUANCAVELICA)  28 pasajes ida y retorno (  para sistemas de agua con metales pesados, supervigilancia de cloracion, emergencias e imprevistos). </t>
  </si>
  <si>
    <t>Total 5004428.VIGILANCIA DE LA CALIDAD DEL AGUA PARA EL CONSUMO HUMANO</t>
  </si>
  <si>
    <t>Total 1001.PRODUCTOS ESPECIFICOS PARA DESARROLLO INFANTIL TEMPRANO</t>
  </si>
  <si>
    <t>Total general</t>
  </si>
  <si>
    <r>
      <t xml:space="preserve">ASIGNACION DE VIATICOS PARA </t>
    </r>
    <r>
      <rPr>
        <sz val="8"/>
        <color rgb="FFFF0000"/>
        <rFont val="Arial Narrow"/>
        <family val="2"/>
      </rPr>
      <t>15</t>
    </r>
    <r>
      <rPr>
        <sz val="8"/>
        <color rgb="FF333333"/>
        <rFont val="Arial Narrow"/>
        <family val="2"/>
      </rPr>
      <t xml:space="preserve"> PERSONAS POR </t>
    </r>
    <r>
      <rPr>
        <sz val="8"/>
        <color rgb="FFFF0000"/>
        <rFont val="Arial Narrow"/>
        <family val="2"/>
      </rPr>
      <t>2</t>
    </r>
    <r>
      <rPr>
        <sz val="8"/>
        <color rgb="FF333333"/>
        <rFont val="Arial Narrow"/>
        <family val="2"/>
      </rPr>
      <t xml:space="preserve">DIAS PARA  LOS EESS SEDE DE LA CAPACITACION  </t>
    </r>
  </si>
  <si>
    <r>
      <t>Servicio de fat</t>
    </r>
    <r>
      <rPr>
        <sz val="8"/>
        <color rgb="FFFF0000"/>
        <rFont val="Arial Narrow"/>
        <family val="2"/>
      </rPr>
      <t>o</t>
    </r>
    <r>
      <rPr>
        <sz val="8"/>
        <color theme="1"/>
        <rFont val="Arial Narrow"/>
        <family val="2"/>
      </rPr>
      <t>copiado</t>
    </r>
  </si>
  <si>
    <t>SERVICIO DE IMPRESIONES EN GENERAL (GUIA DE DESEMPEÑO ATENCION TEMPRANA)</t>
  </si>
  <si>
    <r>
      <t xml:space="preserve">TRASLADO PERSONAL - </t>
    </r>
    <r>
      <rPr>
        <sz val="8"/>
        <color rgb="FFFF0000"/>
        <rFont val="Arial Narrow"/>
        <family val="2"/>
      </rPr>
      <t>CAMBIO COLOC.-</t>
    </r>
    <r>
      <rPr>
        <sz val="8"/>
        <color theme="1"/>
        <rFont val="Arial Narrow"/>
        <family val="2"/>
      </rPr>
      <t xml:space="preserve"> PASAJES TERREST.NACIONAL</t>
    </r>
  </si>
  <si>
    <t>(Todas)</t>
  </si>
  <si>
    <t/>
  </si>
  <si>
    <t>Suma de Ene</t>
  </si>
  <si>
    <t>Suma de Feb</t>
  </si>
  <si>
    <t>Suma de Mar</t>
  </si>
  <si>
    <t>Suma de Dic</t>
  </si>
  <si>
    <t>Suma de Nov</t>
  </si>
  <si>
    <t>Suma de Oct</t>
  </si>
  <si>
    <t>Suma de Set</t>
  </si>
  <si>
    <t>Suma de Ago</t>
  </si>
  <si>
    <t>Suma de Jul</t>
  </si>
  <si>
    <t>Suma de Jun</t>
  </si>
  <si>
    <t>Suma de May</t>
  </si>
  <si>
    <t>Suma de Abr</t>
  </si>
  <si>
    <t>Suma de Total</t>
  </si>
  <si>
    <t>B358600101291</t>
  </si>
  <si>
    <t>PLUMON DE TINTA INDELEBLE PUNTA MEDIANA COLOR NEGRO</t>
  </si>
  <si>
    <t>B716000060395</t>
  </si>
  <si>
    <t>B710300050861</t>
  </si>
  <si>
    <t xml:space="preserve">B139200160323 </t>
  </si>
  <si>
    <t>92701 INSPECCIÓN SANITARIA SIMPLE</t>
  </si>
  <si>
    <t>B512000180524</t>
  </si>
  <si>
    <t>MANTENIMIENTO PREVENTIVO DE MULTIPARAMETRO PORTATIL</t>
  </si>
  <si>
    <t>S608500100053</t>
  </si>
  <si>
    <t>MANTENIMIENTO PREVENTIVO DE TURBIDIMETRO</t>
  </si>
  <si>
    <t>S608500100128</t>
  </si>
  <si>
    <t>2.3. 1 99. 1  3</t>
  </si>
  <si>
    <t>Ingreso manual de datos</t>
  </si>
  <si>
    <t>Selección de dato de lista desplegable</t>
  </si>
  <si>
    <t>FORMATO Nº 06</t>
  </si>
  <si>
    <t>ÓRGANO ESTRUCTURADO:  DIRECCION EJECUTIVA DE SALUD AMBIENTAL</t>
  </si>
  <si>
    <t>UNIDAD ESTRUCTURADA RESPONSABLE: DIRECCION DE SANEAMIENTO, INOCUIDAD ALIMIENTARIA Y ZOONOSIS</t>
  </si>
  <si>
    <t>PROGRAMA VIGILANCIA DE LA CALIDAD DE AGUA PARA CONSUMO HUMANO</t>
  </si>
  <si>
    <t>GRADO DE CUMPLIMIENTO % (6)</t>
  </si>
  <si>
    <t>FISICO /FINANC A  SETIEMBRE</t>
  </si>
  <si>
    <t>FISICO /FINANC ACUMUL</t>
  </si>
  <si>
    <t>EVALUACIÓN   DE  ACTIVIDADES  ENERO 2026</t>
  </si>
  <si>
    <t>META:46</t>
  </si>
  <si>
    <t>PASAJE</t>
  </si>
  <si>
    <t>META 46</t>
  </si>
  <si>
    <t>92702 Inspección sanitaria especializada</t>
  </si>
  <si>
    <t>EVALUACIÓN   DE  ACTIVIDADES  FEBRERO 2026</t>
  </si>
  <si>
    <t>EVALUACIÓN   DE  ACTIVIDADES  MARZO 2026</t>
  </si>
  <si>
    <t>EVALUACIÓN   DE  ACTIVIDADES  ABRIL 2026</t>
  </si>
  <si>
    <t>FISICO /FINANC A  ABRIL</t>
  </si>
  <si>
    <t>FISICO /FINANC A  MARZO</t>
  </si>
  <si>
    <t>EVALUACIÓN   DE  ACTIVIDADES  MAYO 2026</t>
  </si>
  <si>
    <t>EVALUACIÓN   DE  ACTIVIDADES JUNIO  2026</t>
  </si>
  <si>
    <t>FISICO /FINANC A  JUNIO</t>
  </si>
  <si>
    <t>EVALUACIÓN   DE  ACTIVIDADES JULIO  2026</t>
  </si>
  <si>
    <t>FISICO /FINANC A  JULIO</t>
  </si>
  <si>
    <t>EVALUACIÓN   DE  ACTIVIDADES AGOSTO  2026</t>
  </si>
  <si>
    <t>FISICO /FINANC A 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</si>
</sst>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#,##0.0"/>
    <numFmt numFmtId="165" formatCode="_ * #,##0.00_ ;_ * \-#,##0.00_ ;_ * &quot;-&quot;??_ ;_ @_ "/>
    <numFmt numFmtId="166" formatCode="_-* #,##0.00\ _€_-;\-* #,##0.00\ _€_-;_-* &quot;-&quot;??\ _€_-;_-@"/>
    <numFmt numFmtId="167" formatCode="_-* #,##0.00_-;\-* #,##0.00_-;_-* &quot;-&quot;??_-;_-@"/>
    <numFmt numFmtId="168" formatCode="[$S/.-280A]\ #,##0.00"/>
    <numFmt numFmtId="169" formatCode="#,##0.0;[Red]#,##0.0"/>
    <numFmt numFmtId="170" formatCode="#,##0.00;[Red]#,##0.00"/>
    <numFmt numFmtId="171" formatCode="#,##0.000;[Red]#,##0.000"/>
    <numFmt numFmtId="172" formatCode="0.0"/>
    <numFmt numFmtId="173" formatCode="#,##0;[Red]#,##0"/>
    <numFmt numFmtId="174" formatCode="_(* #,##0.00_);_(* \(#,##0.00\);_(* &quot;-&quot;??_);_(@_)"/>
    <numFmt numFmtId="175" formatCode="0.0000000000000"/>
    <numFmt numFmtId="176" formatCode="0.0%"/>
    <numFmt numFmtId="177" formatCode="#,##0.00_ ;[Red]\-#,##0.00\ "/>
  </numFmts>
  <fonts count="134">
    <font>
      <sz val="11"/>
      <color theme="1"/>
      <name val="Calibri"/>
      <scheme val="minor"/>
    </font>
    <font>
      <sz val="9"/>
      <color theme="1"/>
      <name val="Arial Narrow"/>
      <family val="2"/>
    </font>
    <font>
      <b/>
      <sz val="10"/>
      <color theme="1"/>
      <name val="Arial Narrow"/>
      <family val="2"/>
    </font>
    <font>
      <b/>
      <sz val="9"/>
      <color theme="1"/>
      <name val="Arial Narrow"/>
      <family val="2"/>
    </font>
    <font>
      <b/>
      <sz val="8"/>
      <color theme="1"/>
      <name val="Arial Narrow"/>
      <family val="2"/>
    </font>
    <font>
      <sz val="11"/>
      <name val="Calibri"/>
      <family val="2"/>
    </font>
    <font>
      <sz val="8"/>
      <color theme="1"/>
      <name val="Arial Narrow"/>
      <family val="2"/>
    </font>
    <font>
      <b/>
      <sz val="8"/>
      <color rgb="FFFF0000"/>
      <name val="Arial Narrow"/>
      <family val="2"/>
    </font>
    <font>
      <b/>
      <sz val="8"/>
      <color rgb="FF0070C0"/>
      <name val="Arial Narrow"/>
      <family val="2"/>
    </font>
    <font>
      <b/>
      <sz val="8"/>
      <color rgb="FF0000FF"/>
      <name val="Arial Narrow"/>
      <family val="2"/>
    </font>
    <font>
      <b/>
      <sz val="8"/>
      <color rgb="FF0C0C0C"/>
      <name val="Arial Narrow"/>
      <family val="2"/>
    </font>
    <font>
      <sz val="7"/>
      <color rgb="FF000000"/>
      <name val="SansSerif"/>
    </font>
    <font>
      <b/>
      <sz val="9"/>
      <color rgb="FF0070C0"/>
      <name val="Arial Narrow"/>
      <family val="2"/>
    </font>
    <font>
      <b/>
      <sz val="9"/>
      <color rgb="FFFF0000"/>
      <name val="Arial Narrow"/>
      <family val="2"/>
    </font>
    <font>
      <b/>
      <sz val="9"/>
      <color rgb="FF0000FF"/>
      <name val="Arial Narrow"/>
      <family val="2"/>
    </font>
    <font>
      <b/>
      <sz val="9"/>
      <color rgb="FF0000CC"/>
      <name val="Arial Narrow"/>
      <family val="2"/>
    </font>
    <font>
      <b/>
      <sz val="9"/>
      <color theme="1"/>
      <name val="Bookman Old Style"/>
      <family val="1"/>
    </font>
    <font>
      <sz val="9"/>
      <color theme="1"/>
      <name val="Bookman Old Style"/>
      <family val="1"/>
    </font>
    <font>
      <b/>
      <sz val="9"/>
      <color rgb="FF0000CC"/>
      <name val="Bookman Old Style"/>
      <family val="1"/>
    </font>
    <font>
      <sz val="8"/>
      <color theme="1"/>
      <name val="Calibri"/>
      <family val="2"/>
    </font>
    <font>
      <sz val="10"/>
      <color theme="1"/>
      <name val="Calibri"/>
      <family val="2"/>
    </font>
    <font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8"/>
      <color theme="1"/>
      <name val="Arial"/>
      <family val="2"/>
    </font>
    <font>
      <sz val="8"/>
      <color rgb="FF7F7F7F"/>
      <name val="Arial Narrow"/>
      <family val="2"/>
    </font>
    <font>
      <b/>
      <sz val="8"/>
      <color rgb="FF7F7F7F"/>
      <name val="Arial Narrow"/>
      <family val="2"/>
    </font>
    <font>
      <b/>
      <sz val="11"/>
      <color rgb="FF0000FF"/>
      <name val="Arial Narrow"/>
      <family val="2"/>
    </font>
    <font>
      <b/>
      <sz val="12"/>
      <color rgb="FF0000FF"/>
      <name val="Arial Narrow"/>
      <family val="2"/>
    </font>
    <font>
      <sz val="10"/>
      <color theme="1"/>
      <name val="Arial Narrow"/>
      <family val="2"/>
    </font>
    <font>
      <sz val="10"/>
      <color rgb="FF333333"/>
      <name val="Arial Narrow"/>
      <family val="2"/>
    </font>
    <font>
      <sz val="8"/>
      <color rgb="FF000000"/>
      <name val="Arial Narrow"/>
      <family val="2"/>
    </font>
    <font>
      <sz val="10"/>
      <color rgb="FFFF0000"/>
      <name val="Arial Narrow"/>
      <family val="2"/>
    </font>
    <font>
      <sz val="9"/>
      <color rgb="FF000000"/>
      <name val="SansSerif"/>
    </font>
    <font>
      <sz val="8"/>
      <color rgb="FF333333"/>
      <name val="Arial Narrow"/>
      <family val="2"/>
    </font>
    <font>
      <b/>
      <sz val="10"/>
      <color rgb="FF333333"/>
      <name val="Arial Narrow"/>
      <family val="2"/>
    </font>
    <font>
      <sz val="10"/>
      <color rgb="FF000000"/>
      <name val="Arial Narrow"/>
      <family val="2"/>
    </font>
    <font>
      <b/>
      <sz val="10"/>
      <color rgb="FF0C0C0C"/>
      <name val="Arial Narrow"/>
      <family val="2"/>
    </font>
    <font>
      <b/>
      <sz val="10"/>
      <color rgb="FF3333FF"/>
      <name val="Arial Narrow"/>
      <family val="2"/>
    </font>
    <font>
      <b/>
      <sz val="10"/>
      <color rgb="FFFF0000"/>
      <name val="Arial Narrow"/>
      <family val="2"/>
    </font>
    <font>
      <sz val="9"/>
      <color rgb="FF333333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0"/>
      <color rgb="FF0000FF"/>
      <name val="Arial Narrow"/>
      <family val="2"/>
    </font>
    <font>
      <sz val="10"/>
      <color rgb="FF0000FF"/>
      <name val="Arial Narrow"/>
      <family val="2"/>
    </font>
    <font>
      <b/>
      <sz val="10"/>
      <color theme="1"/>
      <name val="Cambria"/>
      <family val="1"/>
    </font>
    <font>
      <b/>
      <sz val="10"/>
      <color rgb="FF0070C0"/>
      <name val="Arial Narrow"/>
      <family val="2"/>
    </font>
    <font>
      <b/>
      <sz val="12"/>
      <color rgb="FFFF0000"/>
      <name val="Arial Narrow"/>
      <family val="2"/>
    </font>
    <font>
      <b/>
      <sz val="10"/>
      <color rgb="FF000000"/>
      <name val="Arial Narrow"/>
      <family val="2"/>
    </font>
    <font>
      <b/>
      <u/>
      <sz val="10"/>
      <color rgb="FF000000"/>
      <name val="Arial Narrow"/>
      <family val="2"/>
    </font>
    <font>
      <b/>
      <sz val="10"/>
      <color theme="1"/>
      <name val="Arial"/>
      <family val="2"/>
    </font>
    <font>
      <sz val="8"/>
      <color rgb="FF0000FF"/>
      <name val="Arial Narrow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rgb="FFFF0000"/>
      <name val="Arial"/>
      <family val="2"/>
    </font>
    <font>
      <sz val="10"/>
      <color rgb="FF333333"/>
      <name val="Arial"/>
      <family val="2"/>
    </font>
    <font>
      <sz val="10"/>
      <color theme="0"/>
      <name val="Arial Narrow"/>
      <family val="2"/>
    </font>
    <font>
      <sz val="8"/>
      <color theme="0"/>
      <name val="Arial Narrow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8"/>
      <color theme="1"/>
      <name val="Cambria"/>
      <family val="1"/>
    </font>
    <font>
      <sz val="8"/>
      <color rgb="FFFF0000"/>
      <name val="Arial Narrow"/>
      <family val="2"/>
    </font>
    <font>
      <b/>
      <u/>
      <sz val="10"/>
      <color theme="1"/>
      <name val="Arial Narrow"/>
      <family val="2"/>
    </font>
    <font>
      <sz val="9"/>
      <color rgb="FFFF0000"/>
      <name val="Arial Narrow"/>
      <family val="2"/>
    </font>
    <font>
      <b/>
      <sz val="10"/>
      <color theme="1"/>
      <name val="Calibri"/>
      <family val="2"/>
    </font>
    <font>
      <b/>
      <sz val="8"/>
      <color theme="1"/>
      <name val="Calibri"/>
      <family val="2"/>
    </font>
    <font>
      <sz val="9"/>
      <color theme="0"/>
      <name val="Arial Narrow"/>
      <family val="2"/>
    </font>
    <font>
      <b/>
      <sz val="8"/>
      <color theme="1"/>
      <name val="Bookman Old Style"/>
      <family val="1"/>
    </font>
    <font>
      <sz val="8"/>
      <color theme="0"/>
      <name val="Arial"/>
      <family val="2"/>
    </font>
    <font>
      <i/>
      <sz val="9"/>
      <color rgb="FF0000FF"/>
      <name val="Courier New"/>
      <family val="3"/>
    </font>
    <font>
      <sz val="8"/>
      <color rgb="FF000000"/>
      <name val="Calibri"/>
      <family val="2"/>
    </font>
    <font>
      <sz val="8"/>
      <color rgb="FF7F7F7F"/>
      <name val="Bookman Old Style"/>
      <family val="1"/>
    </font>
    <font>
      <b/>
      <sz val="9"/>
      <color theme="1"/>
      <name val="Bookman Old Style"/>
      <family val="1"/>
    </font>
    <font>
      <sz val="11"/>
      <name val="Bookman Old Style"/>
      <family val="1"/>
    </font>
    <font>
      <sz val="9"/>
      <color theme="1"/>
      <name val="Bookman Old Style"/>
      <family val="1"/>
    </font>
    <font>
      <sz val="9"/>
      <color theme="0"/>
      <name val="Bookman Old Style"/>
      <family val="1"/>
    </font>
    <font>
      <b/>
      <sz val="9"/>
      <color rgb="FFFF0000"/>
      <name val="Bookman Old Style"/>
      <family val="1"/>
    </font>
    <font>
      <b/>
      <sz val="8"/>
      <color rgb="FF7F7F7F"/>
      <name val="Bookman Old Style"/>
      <family val="1"/>
    </font>
    <font>
      <b/>
      <sz val="10"/>
      <color theme="1"/>
      <name val="Bookman Old Style"/>
      <family val="1"/>
    </font>
    <font>
      <b/>
      <sz val="11"/>
      <color theme="1"/>
      <name val="Bookman Old Style"/>
      <family val="1"/>
    </font>
    <font>
      <b/>
      <sz val="8"/>
      <color theme="1"/>
      <name val="Bookman Old Style"/>
      <family val="1"/>
    </font>
    <font>
      <sz val="9"/>
      <color rgb="FFFF0000"/>
      <name val="Bookman Old Style"/>
      <family val="1"/>
    </font>
    <font>
      <sz val="10"/>
      <color theme="1"/>
      <name val="Bookman Old Style"/>
      <family val="1"/>
    </font>
    <font>
      <sz val="11"/>
      <color theme="1"/>
      <name val="Bookman Old Style"/>
      <family val="1"/>
    </font>
    <font>
      <sz val="8"/>
      <color theme="1"/>
      <name val="Bookman Old Style"/>
      <family val="1"/>
    </font>
    <font>
      <b/>
      <sz val="8"/>
      <color rgb="FF0000FF"/>
      <name val="Bookman Old Style"/>
      <family val="1"/>
    </font>
    <font>
      <b/>
      <sz val="8"/>
      <color rgb="FF0070C0"/>
      <name val="Bookman Old Style"/>
      <family val="1"/>
    </font>
    <font>
      <sz val="8"/>
      <color rgb="FF0070C0"/>
      <name val="Bookman Old Style"/>
      <family val="1"/>
    </font>
    <font>
      <sz val="8"/>
      <color theme="0"/>
      <name val="Bookman Old Style"/>
      <family val="1"/>
    </font>
    <font>
      <sz val="8"/>
      <color theme="1"/>
      <name val="Arial Narrow"/>
      <family val="2"/>
    </font>
    <font>
      <b/>
      <sz val="8"/>
      <color theme="1"/>
      <name val="Arial Narrow"/>
      <family val="2"/>
    </font>
    <font>
      <b/>
      <sz val="8"/>
      <color rgb="FFFF0000"/>
      <name val="Arial Narrow"/>
      <family val="2"/>
    </font>
    <font>
      <b/>
      <sz val="8"/>
      <color rgb="FF0000FF"/>
      <name val="Arial Narrow"/>
      <family val="2"/>
    </font>
    <font>
      <sz val="8"/>
      <color rgb="FF333333"/>
      <name val="Arial Narrow"/>
      <family val="2"/>
    </font>
    <font>
      <sz val="8"/>
      <color rgb="FFFF0000"/>
      <name val="Arial Narrow"/>
      <family val="2"/>
    </font>
    <font>
      <sz val="8"/>
      <color rgb="FF000000"/>
      <name val="Arial Narrow"/>
      <family val="2"/>
    </font>
    <font>
      <b/>
      <sz val="8"/>
      <color theme="1"/>
      <name val="Cambria"/>
      <family val="1"/>
    </font>
    <font>
      <b/>
      <sz val="8"/>
      <color rgb="FF0070C0"/>
      <name val="Arial Narrow"/>
      <family val="2"/>
    </font>
    <font>
      <b/>
      <sz val="8"/>
      <color theme="1"/>
      <name val="Arial"/>
      <family val="2"/>
    </font>
    <font>
      <sz val="8"/>
      <color theme="0"/>
      <name val="Arial Narrow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b/>
      <sz val="8"/>
      <color rgb="FF333333"/>
      <name val="Arial Narrow"/>
      <family val="2"/>
    </font>
    <font>
      <b/>
      <sz val="8"/>
      <color rgb="FFFF0000"/>
      <name val="Bookman Old Style"/>
      <family val="1"/>
    </font>
    <font>
      <sz val="8"/>
      <color rgb="FFFF0000"/>
      <name val="Bookman Old Style"/>
      <family val="1"/>
    </font>
    <font>
      <sz val="8"/>
      <color theme="1"/>
      <name val="Calibri"/>
      <family val="2"/>
      <scheme val="minor"/>
    </font>
    <font>
      <sz val="10"/>
      <color rgb="FFFF0000"/>
      <name val="Bookman Old Style"/>
      <family val="1"/>
    </font>
    <font>
      <sz val="10"/>
      <name val="Bookman Old Style"/>
      <family val="1"/>
    </font>
    <font>
      <b/>
      <sz val="11"/>
      <color rgb="FFFF0000"/>
      <name val="Bookman Old Style"/>
      <family val="1"/>
    </font>
    <font>
      <sz val="11"/>
      <color rgb="FFFF0000"/>
      <name val="Calibri"/>
      <family val="2"/>
    </font>
    <font>
      <sz val="9"/>
      <color rgb="FFFF0000"/>
      <name val="SansSerif"/>
    </font>
    <font>
      <sz val="9"/>
      <name val="Arial Narrow"/>
      <family val="2"/>
    </font>
    <font>
      <b/>
      <sz val="16"/>
      <name val="Arial"/>
      <family val="2"/>
    </font>
    <font>
      <b/>
      <sz val="12"/>
      <name val="Bookman Old Style"/>
      <family val="1"/>
    </font>
    <font>
      <b/>
      <sz val="10"/>
      <name val="Bookman Old Style"/>
      <family val="1"/>
    </font>
    <font>
      <sz val="8"/>
      <name val="Arial"/>
      <family val="2"/>
    </font>
    <font>
      <b/>
      <sz val="9"/>
      <name val="Arial Narrow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sz val="16"/>
      <color theme="1"/>
      <name val="Calibri"/>
      <family val="2"/>
      <scheme val="minor"/>
    </font>
    <font>
      <sz val="12"/>
      <color theme="1"/>
      <name val="Bookman Old Style"/>
      <family val="1"/>
    </font>
    <font>
      <b/>
      <sz val="12"/>
      <color theme="1"/>
      <name val="Bookman Old Style"/>
      <family val="1"/>
    </font>
    <font>
      <b/>
      <sz val="8"/>
      <color rgb="FF0000CC"/>
      <name val="Bookman Old Style"/>
      <family val="1"/>
    </font>
    <font>
      <b/>
      <sz val="11"/>
      <color theme="1"/>
      <name val="Calibri"/>
      <scheme val="minor"/>
    </font>
    <font>
      <b/>
      <sz val="8"/>
      <color rgb="FF0000CC"/>
      <name val="Arial Narrow"/>
      <family val="2"/>
    </font>
    <font>
      <b/>
      <sz val="8"/>
      <color theme="1"/>
      <name val="Calibri"/>
      <family val="2"/>
      <scheme val="minor"/>
    </font>
    <font>
      <b/>
      <sz val="7"/>
      <color rgb="FF0000CC"/>
      <name val="Bookman Old Style"/>
      <family val="1"/>
    </font>
    <font>
      <b/>
      <sz val="7"/>
      <color theme="1"/>
      <name val="Bookman Old Style"/>
      <family val="1"/>
    </font>
    <font>
      <sz val="7"/>
      <color theme="1"/>
      <name val="Bookman Old Style"/>
      <family val="1"/>
    </font>
    <font>
      <b/>
      <sz val="14"/>
      <name val="Arial"/>
      <family val="2"/>
    </font>
    <font>
      <sz val="14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99FFCC"/>
        <bgColor rgb="FF99FFCC"/>
      </patternFill>
    </fill>
    <fill>
      <patternFill patternType="solid">
        <fgColor rgb="FFC8C8C8"/>
        <bgColor rgb="FFC8C8C8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ECECEC"/>
        <bgColor rgb="FFECECEC"/>
      </patternFill>
    </fill>
    <fill>
      <patternFill patternType="solid">
        <fgColor rgb="FFD8D8D8"/>
        <bgColor rgb="FFD8D8D8"/>
      </patternFill>
    </fill>
    <fill>
      <patternFill patternType="solid">
        <fgColor rgb="FFE2EFD9"/>
        <bgColor rgb="FFE2EFD9"/>
      </patternFill>
    </fill>
    <fill>
      <patternFill patternType="solid">
        <fgColor rgb="FF66FFFF"/>
        <bgColor rgb="FF66FFFF"/>
      </patternFill>
    </fill>
    <fill>
      <patternFill patternType="solid">
        <fgColor rgb="FFFFFF99"/>
        <bgColor rgb="FFFFFF99"/>
      </patternFill>
    </fill>
    <fill>
      <patternFill patternType="solid">
        <fgColor rgb="FFFFE598"/>
        <bgColor rgb="FFFFE598"/>
      </patternFill>
    </fill>
    <fill>
      <patternFill patternType="solid">
        <fgColor rgb="FFFFCCFF"/>
        <bgColor rgb="FFFFCCFF"/>
      </patternFill>
    </fill>
    <fill>
      <patternFill patternType="solid">
        <fgColor rgb="FFFFD965"/>
        <bgColor rgb="FFFFD965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00FFFF"/>
        <bgColor rgb="FF00FFFF"/>
      </patternFill>
    </fill>
    <fill>
      <patternFill patternType="solid">
        <fgColor rgb="FFFFC000"/>
        <bgColor rgb="FFFFC000"/>
      </patternFill>
    </fill>
    <fill>
      <patternFill patternType="solid">
        <fgColor rgb="FFFBE4D5"/>
        <bgColor rgb="FFFBE4D5"/>
      </patternFill>
    </fill>
    <fill>
      <patternFill patternType="solid">
        <fgColor rgb="FF00B0F0"/>
        <bgColor rgb="FF00B0F0"/>
      </patternFill>
    </fill>
    <fill>
      <patternFill patternType="solid">
        <fgColor rgb="FFDADADA"/>
        <bgColor rgb="FFDADADA"/>
      </patternFill>
    </fill>
    <fill>
      <patternFill patternType="solid">
        <fgColor rgb="FFC5E0B3"/>
        <bgColor rgb="FFC5E0B3"/>
      </patternFill>
    </fill>
    <fill>
      <patternFill patternType="solid">
        <fgColor theme="0"/>
        <bgColor rgb="FFFFFF00"/>
      </patternFill>
    </fill>
    <fill>
      <patternFill patternType="solid">
        <fgColor theme="5" tint="0.79998168889431442"/>
        <bgColor rgb="FF00B0F0"/>
      </patternFill>
    </fill>
    <fill>
      <patternFill patternType="solid">
        <fgColor theme="5" tint="0.79998168889431442"/>
        <bgColor rgb="FF66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BE4D5"/>
      </patternFill>
    </fill>
    <fill>
      <patternFill patternType="solid">
        <fgColor theme="5" tint="0.79998168889431442"/>
        <bgColor theme="0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00FF"/>
        <bgColor rgb="FF0000FF"/>
      </patternFill>
    </fill>
    <fill>
      <patternFill patternType="solid">
        <fgColor rgb="FFCCFFFF"/>
        <bgColor rgb="FFCCFFFF"/>
      </patternFill>
    </fill>
    <fill>
      <gradientFill degree="225">
        <stop position="0">
          <color theme="0"/>
        </stop>
        <stop position="1">
          <color rgb="FF92D050"/>
        </stop>
      </gradientFill>
    </fill>
    <fill>
      <gradientFill type="path" top="1" bottom="1">
        <stop position="0">
          <color theme="0"/>
        </stop>
        <stop position="1">
          <color theme="5" tint="0.59999389629810485"/>
        </stop>
      </gradientFill>
    </fill>
    <fill>
      <gradientFill type="path" top="1" bottom="1">
        <stop position="0">
          <color theme="0"/>
        </stop>
        <stop position="1">
          <color theme="4" tint="-0.25098422193060094"/>
        </stop>
      </gradientFill>
    </fill>
  </fills>
  <borders count="8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ECECEC"/>
      </top>
      <bottom style="thin">
        <color rgb="FFECECEC"/>
      </bottom>
      <diagonal/>
    </border>
    <border>
      <left/>
      <right/>
      <top style="thin">
        <color rgb="FFECECEC"/>
      </top>
      <bottom style="thin">
        <color rgb="FFECECEC"/>
      </bottom>
      <diagonal/>
    </border>
    <border>
      <left/>
      <right/>
      <top style="thin">
        <color rgb="FFECECEC"/>
      </top>
      <bottom style="thin">
        <color theme="6"/>
      </bottom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E7E6E6"/>
      </left>
      <right/>
      <top style="thin">
        <color rgb="FFE7E6E6"/>
      </top>
      <bottom style="thin">
        <color rgb="FFE7E6E6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E7E6E6"/>
      </left>
      <right/>
      <top style="thin">
        <color rgb="FFE7E6E6"/>
      </top>
      <bottom style="thin">
        <color rgb="FFE7E6E6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9CC2E5"/>
      </bottom>
      <diagonal/>
    </border>
    <border>
      <left/>
      <right/>
      <top/>
      <bottom style="thin">
        <color rgb="FF9CC2E5"/>
      </bottom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7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7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3" xfId="0" applyFont="1" applyBorder="1" applyAlignment="1">
      <alignment horizontal="left"/>
    </xf>
    <xf numFmtId="0" fontId="6" fillId="0" borderId="0" xfId="0" applyFont="1" applyAlignment="1">
      <alignment horizontal="left" wrapText="1"/>
    </xf>
    <xf numFmtId="0" fontId="9" fillId="0" borderId="0" xfId="0" applyFont="1"/>
    <xf numFmtId="0" fontId="4" fillId="3" borderId="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wrapText="1"/>
    </xf>
    <xf numFmtId="3" fontId="9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" fontId="6" fillId="0" borderId="0" xfId="0" applyNumberFormat="1" applyFont="1"/>
    <xf numFmtId="0" fontId="9" fillId="0" borderId="7" xfId="0" applyFont="1" applyBorder="1" applyAlignment="1">
      <alignment horizontal="center" vertical="center" wrapText="1"/>
    </xf>
    <xf numFmtId="4" fontId="9" fillId="4" borderId="7" xfId="0" applyNumberFormat="1" applyFont="1" applyFill="1" applyBorder="1" applyAlignment="1">
      <alignment horizontal="center" vertical="center" wrapText="1"/>
    </xf>
    <xf numFmtId="4" fontId="10" fillId="0" borderId="7" xfId="0" applyNumberFormat="1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0" fontId="3" fillId="0" borderId="0" xfId="0" applyFont="1"/>
    <xf numFmtId="4" fontId="9" fillId="0" borderId="7" xfId="0" applyNumberFormat="1" applyFont="1" applyBorder="1" applyAlignment="1">
      <alignment horizontal="center" vertical="center" wrapText="1"/>
    </xf>
    <xf numFmtId="3" fontId="10" fillId="0" borderId="7" xfId="0" applyNumberFormat="1" applyFont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3" fontId="4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/>
    <xf numFmtId="0" fontId="4" fillId="0" borderId="7" xfId="0" applyFont="1" applyBorder="1"/>
    <xf numFmtId="4" fontId="4" fillId="0" borderId="7" xfId="0" applyNumberFormat="1" applyFont="1" applyBorder="1"/>
    <xf numFmtId="4" fontId="4" fillId="0" borderId="7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left" vertical="center"/>
    </xf>
    <xf numFmtId="0" fontId="3" fillId="3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3" fontId="4" fillId="4" borderId="7" xfId="0" applyNumberFormat="1" applyFont="1" applyFill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3" fontId="3" fillId="6" borderId="7" xfId="0" applyNumberFormat="1" applyFont="1" applyFill="1" applyBorder="1" applyAlignment="1">
      <alignment horizontal="center"/>
    </xf>
    <xf numFmtId="4" fontId="3" fillId="6" borderId="7" xfId="0" applyNumberFormat="1" applyFont="1" applyFill="1" applyBorder="1" applyAlignment="1">
      <alignment horizont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4" fillId="0" borderId="3" xfId="0" applyFont="1" applyBorder="1" applyAlignment="1">
      <alignment horizontal="left"/>
    </xf>
    <xf numFmtId="49" fontId="14" fillId="0" borderId="0" xfId="0" applyNumberFormat="1" applyFont="1"/>
    <xf numFmtId="0" fontId="14" fillId="0" borderId="0" xfId="0" applyFont="1"/>
    <xf numFmtId="0" fontId="3" fillId="7" borderId="7" xfId="0" applyFont="1" applyFill="1" applyBorder="1" applyAlignment="1">
      <alignment horizontal="center" vertical="center" wrapText="1"/>
    </xf>
    <xf numFmtId="4" fontId="15" fillId="7" borderId="11" xfId="0" applyNumberFormat="1" applyFont="1" applyFill="1" applyBorder="1" applyAlignment="1">
      <alignment horizontal="center" vertical="center" wrapText="1"/>
    </xf>
    <xf numFmtId="0" fontId="16" fillId="7" borderId="7" xfId="0" applyFont="1" applyFill="1" applyBorder="1" applyAlignment="1">
      <alignment horizontal="center" vertical="center" wrapText="1"/>
    </xf>
    <xf numFmtId="0" fontId="15" fillId="7" borderId="7" xfId="0" applyFont="1" applyFill="1" applyBorder="1" applyAlignment="1">
      <alignment horizontal="center" vertical="center" wrapText="1"/>
    </xf>
    <xf numFmtId="0" fontId="15" fillId="7" borderId="1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" fillId="0" borderId="7" xfId="0" applyFont="1" applyBorder="1"/>
    <xf numFmtId="4" fontId="18" fillId="7" borderId="11" xfId="0" applyNumberFormat="1" applyFont="1" applyFill="1" applyBorder="1" applyAlignment="1">
      <alignment horizontal="center" vertical="center" wrapText="1"/>
    </xf>
    <xf numFmtId="0" fontId="18" fillId="7" borderId="11" xfId="0" applyFont="1" applyFill="1" applyBorder="1" applyAlignment="1">
      <alignment horizontal="center" vertical="center" wrapText="1"/>
    </xf>
    <xf numFmtId="4" fontId="15" fillId="7" borderId="7" xfId="0" applyNumberFormat="1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6" borderId="17" xfId="0" applyFont="1" applyFill="1" applyBorder="1"/>
    <xf numFmtId="164" fontId="3" fillId="6" borderId="17" xfId="0" applyNumberFormat="1" applyFont="1" applyFill="1" applyBorder="1"/>
    <xf numFmtId="0" fontId="3" fillId="7" borderId="18" xfId="0" applyFont="1" applyFill="1" applyBorder="1" applyAlignment="1">
      <alignment horizontal="center" vertical="center" wrapText="1"/>
    </xf>
    <xf numFmtId="0" fontId="19" fillId="0" borderId="0" xfId="0" applyFont="1"/>
    <xf numFmtId="0" fontId="21" fillId="8" borderId="22" xfId="0" applyFont="1" applyFill="1" applyBorder="1"/>
    <xf numFmtId="4" fontId="21" fillId="0" borderId="23" xfId="0" applyNumberFormat="1" applyFont="1" applyBorder="1"/>
    <xf numFmtId="0" fontId="21" fillId="0" borderId="23" xfId="0" applyFont="1" applyBorder="1"/>
    <xf numFmtId="0" fontId="21" fillId="8" borderId="24" xfId="0" applyFont="1" applyFill="1" applyBorder="1"/>
    <xf numFmtId="4" fontId="22" fillId="9" borderId="22" xfId="0" applyNumberFormat="1" applyFont="1" applyFill="1" applyBorder="1"/>
    <xf numFmtId="0" fontId="24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" fontId="1" fillId="0" borderId="0" xfId="0" applyNumberFormat="1" applyFont="1"/>
    <xf numFmtId="1" fontId="3" fillId="0" borderId="0" xfId="0" applyNumberFormat="1" applyFont="1" applyAlignment="1">
      <alignment horizontal="left" wrapText="1"/>
    </xf>
    <xf numFmtId="1" fontId="3" fillId="0" borderId="0" xfId="0" applyNumberFormat="1" applyFont="1" applyAlignment="1">
      <alignment horizontal="center"/>
    </xf>
    <xf numFmtId="0" fontId="25" fillId="10" borderId="17" xfId="0" applyFont="1" applyFill="1" applyBorder="1"/>
    <xf numFmtId="0" fontId="24" fillId="10" borderId="17" xfId="0" applyFont="1" applyFill="1" applyBorder="1"/>
    <xf numFmtId="0" fontId="3" fillId="10" borderId="7" xfId="0" applyFont="1" applyFill="1" applyBorder="1" applyAlignment="1">
      <alignment horizontal="center" vertical="center" wrapText="1"/>
    </xf>
    <xf numFmtId="1" fontId="3" fillId="10" borderId="7" xfId="0" applyNumberFormat="1" applyFont="1" applyFill="1" applyBorder="1" applyAlignment="1">
      <alignment horizontal="center" vertical="center"/>
    </xf>
    <xf numFmtId="166" fontId="3" fillId="10" borderId="7" xfId="0" applyNumberFormat="1" applyFont="1" applyFill="1" applyBorder="1" applyAlignment="1">
      <alignment horizontal="center" vertical="center" wrapText="1"/>
    </xf>
    <xf numFmtId="166" fontId="3" fillId="10" borderId="7" xfId="0" applyNumberFormat="1" applyFont="1" applyFill="1" applyBorder="1" applyAlignment="1">
      <alignment horizontal="center" vertical="center"/>
    </xf>
    <xf numFmtId="0" fontId="24" fillId="0" borderId="25" xfId="0" applyFont="1" applyBorder="1" applyAlignment="1">
      <alignment horizontal="left" vertical="center"/>
    </xf>
    <xf numFmtId="0" fontId="24" fillId="0" borderId="26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7" borderId="17" xfId="0" applyFont="1" applyFill="1" applyBorder="1"/>
    <xf numFmtId="0" fontId="26" fillId="0" borderId="7" xfId="0" applyFont="1" applyBorder="1"/>
    <xf numFmtId="0" fontId="26" fillId="0" borderId="7" xfId="0" applyFont="1" applyBorder="1" applyAlignment="1">
      <alignment horizontal="left" vertical="center"/>
    </xf>
    <xf numFmtId="166" fontId="27" fillId="0" borderId="7" xfId="0" applyNumberFormat="1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/>
    </xf>
    <xf numFmtId="166" fontId="2" fillId="0" borderId="7" xfId="0" applyNumberFormat="1" applyFont="1" applyBorder="1" applyAlignment="1">
      <alignment horizontal="center" vertical="center"/>
    </xf>
    <xf numFmtId="166" fontId="28" fillId="0" borderId="7" xfId="0" applyNumberFormat="1" applyFont="1" applyBorder="1"/>
    <xf numFmtId="167" fontId="28" fillId="0" borderId="7" xfId="0" applyNumberFormat="1" applyFont="1" applyBorder="1"/>
    <xf numFmtId="0" fontId="28" fillId="0" borderId="7" xfId="0" applyFont="1" applyBorder="1"/>
    <xf numFmtId="2" fontId="1" fillId="0" borderId="0" xfId="0" applyNumberFormat="1" applyFont="1"/>
    <xf numFmtId="0" fontId="2" fillId="11" borderId="7" xfId="0" applyFont="1" applyFill="1" applyBorder="1" applyAlignment="1">
      <alignment horizontal="left" vertical="center" wrapText="1"/>
    </xf>
    <xf numFmtId="0" fontId="2" fillId="11" borderId="7" xfId="0" applyFont="1" applyFill="1" applyBorder="1" applyAlignment="1">
      <alignment vertical="center"/>
    </xf>
    <xf numFmtId="0" fontId="4" fillId="11" borderId="18" xfId="0" applyFont="1" applyFill="1" applyBorder="1"/>
    <xf numFmtId="0" fontId="4" fillId="11" borderId="15" xfId="0" applyFont="1" applyFill="1" applyBorder="1"/>
    <xf numFmtId="0" fontId="2" fillId="11" borderId="15" xfId="0" applyFont="1" applyFill="1" applyBorder="1"/>
    <xf numFmtId="0" fontId="2" fillId="11" borderId="27" xfId="0" applyFont="1" applyFill="1" applyBorder="1"/>
    <xf numFmtId="0" fontId="28" fillId="7" borderId="7" xfId="0" applyFont="1" applyFill="1" applyBorder="1" applyAlignment="1">
      <alignment horizontal="left" vertical="center"/>
    </xf>
    <xf numFmtId="0" fontId="29" fillId="7" borderId="7" xfId="0" applyFont="1" applyFill="1" applyBorder="1" applyAlignment="1">
      <alignment horizontal="center" vertical="center" wrapText="1"/>
    </xf>
    <xf numFmtId="0" fontId="30" fillId="7" borderId="7" xfId="0" applyFont="1" applyFill="1" applyBorder="1" applyAlignment="1">
      <alignment horizontal="center" vertical="center"/>
    </xf>
    <xf numFmtId="1" fontId="28" fillId="7" borderId="7" xfId="0" applyNumberFormat="1" applyFont="1" applyFill="1" applyBorder="1" applyAlignment="1">
      <alignment horizontal="center" vertical="center"/>
    </xf>
    <xf numFmtId="169" fontId="28" fillId="7" borderId="7" xfId="0" applyNumberFormat="1" applyFont="1" applyFill="1" applyBorder="1" applyAlignment="1">
      <alignment horizontal="center" vertical="center"/>
    </xf>
    <xf numFmtId="170" fontId="28" fillId="7" borderId="7" xfId="0" applyNumberFormat="1" applyFont="1" applyFill="1" applyBorder="1" applyAlignment="1">
      <alignment horizontal="center" vertical="center"/>
    </xf>
    <xf numFmtId="170" fontId="28" fillId="7" borderId="7" xfId="0" applyNumberFormat="1" applyFont="1" applyFill="1" applyBorder="1" applyAlignment="1">
      <alignment horizontal="right" vertical="center"/>
    </xf>
    <xf numFmtId="170" fontId="28" fillId="0" borderId="7" xfId="0" applyNumberFormat="1" applyFont="1" applyBorder="1" applyAlignment="1">
      <alignment horizontal="right" vertical="center"/>
    </xf>
    <xf numFmtId="170" fontId="2" fillId="0" borderId="7" xfId="0" applyNumberFormat="1" applyFont="1" applyBorder="1" applyAlignment="1">
      <alignment horizontal="right"/>
    </xf>
    <xf numFmtId="1" fontId="31" fillId="7" borderId="7" xfId="0" applyNumberFormat="1" applyFont="1" applyFill="1" applyBorder="1" applyAlignment="1">
      <alignment horizontal="center" vertical="center"/>
    </xf>
    <xf numFmtId="0" fontId="28" fillId="7" borderId="7" xfId="0" applyFont="1" applyFill="1" applyBorder="1"/>
    <xf numFmtId="3" fontId="28" fillId="7" borderId="7" xfId="0" applyNumberFormat="1" applyFont="1" applyFill="1" applyBorder="1" applyAlignment="1">
      <alignment horizontal="left" vertical="center"/>
    </xf>
    <xf numFmtId="2" fontId="28" fillId="7" borderId="7" xfId="0" applyNumberFormat="1" applyFont="1" applyFill="1" applyBorder="1" applyAlignment="1">
      <alignment vertical="center"/>
    </xf>
    <xf numFmtId="168" fontId="2" fillId="0" borderId="7" xfId="0" applyNumberFormat="1" applyFont="1" applyBorder="1" applyAlignment="1">
      <alignment horizontal="left" vertical="center"/>
    </xf>
    <xf numFmtId="0" fontId="29" fillId="0" borderId="7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/>
    </xf>
    <xf numFmtId="1" fontId="28" fillId="0" borderId="7" xfId="0" applyNumberFormat="1" applyFont="1" applyBorder="1" applyAlignment="1">
      <alignment horizontal="center" vertical="center"/>
    </xf>
    <xf numFmtId="170" fontId="28" fillId="0" borderId="7" xfId="0" applyNumberFormat="1" applyFont="1" applyBorder="1" applyAlignment="1">
      <alignment horizontal="center" vertical="center"/>
    </xf>
    <xf numFmtId="170" fontId="2" fillId="12" borderId="7" xfId="0" applyNumberFormat="1" applyFont="1" applyFill="1" applyBorder="1" applyAlignment="1">
      <alignment horizontal="center" vertical="center"/>
    </xf>
    <xf numFmtId="170" fontId="28" fillId="12" borderId="7" xfId="0" applyNumberFormat="1" applyFont="1" applyFill="1" applyBorder="1" applyAlignment="1">
      <alignment horizontal="center" vertical="center"/>
    </xf>
    <xf numFmtId="0" fontId="28" fillId="7" borderId="7" xfId="0" applyFont="1" applyFill="1" applyBorder="1" applyAlignment="1">
      <alignment horizontal="center" vertical="center"/>
    </xf>
    <xf numFmtId="170" fontId="28" fillId="7" borderId="7" xfId="0" applyNumberFormat="1" applyFont="1" applyFill="1" applyBorder="1" applyAlignment="1">
      <alignment vertical="center"/>
    </xf>
    <xf numFmtId="170" fontId="28" fillId="0" borderId="7" xfId="0" applyNumberFormat="1" applyFont="1" applyBorder="1" applyAlignment="1">
      <alignment vertical="center"/>
    </xf>
    <xf numFmtId="170" fontId="2" fillId="0" borderId="7" xfId="0" applyNumberFormat="1" applyFont="1" applyBorder="1"/>
    <xf numFmtId="0" fontId="32" fillId="5" borderId="17" xfId="0" applyFont="1" applyFill="1" applyBorder="1" applyAlignment="1">
      <alignment horizontal="center" vertical="center" wrapText="1"/>
    </xf>
    <xf numFmtId="0" fontId="28" fillId="0" borderId="7" xfId="0" applyFont="1" applyBorder="1" applyAlignment="1">
      <alignment horizontal="left" vertical="center"/>
    </xf>
    <xf numFmtId="3" fontId="28" fillId="0" borderId="7" xfId="0" applyNumberFormat="1" applyFont="1" applyBorder="1" applyAlignment="1">
      <alignment horizontal="left" vertical="center"/>
    </xf>
    <xf numFmtId="3" fontId="6" fillId="0" borderId="7" xfId="0" applyNumberFormat="1" applyFont="1" applyBorder="1" applyAlignment="1">
      <alignment horizontal="center" vertical="center"/>
    </xf>
    <xf numFmtId="166" fontId="28" fillId="0" borderId="7" xfId="0" applyNumberFormat="1" applyFont="1" applyBorder="1" applyAlignment="1">
      <alignment horizontal="center" vertical="center"/>
    </xf>
    <xf numFmtId="0" fontId="28" fillId="0" borderId="7" xfId="0" applyFont="1" applyBorder="1" applyAlignment="1">
      <alignment vertical="center"/>
    </xf>
    <xf numFmtId="2" fontId="28" fillId="0" borderId="7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0" fontId="28" fillId="7" borderId="7" xfId="0" applyFont="1" applyFill="1" applyBorder="1" applyAlignment="1">
      <alignment vertical="center"/>
    </xf>
    <xf numFmtId="3" fontId="28" fillId="7" borderId="7" xfId="0" applyNumberFormat="1" applyFont="1" applyFill="1" applyBorder="1" applyAlignment="1">
      <alignment horizontal="center" vertical="center"/>
    </xf>
    <xf numFmtId="164" fontId="28" fillId="7" borderId="7" xfId="0" applyNumberFormat="1" applyFont="1" applyFill="1" applyBorder="1" applyAlignment="1">
      <alignment horizontal="center" vertical="center"/>
    </xf>
    <xf numFmtId="0" fontId="1" fillId="7" borderId="7" xfId="0" applyFont="1" applyFill="1" applyBorder="1"/>
    <xf numFmtId="170" fontId="2" fillId="7" borderId="7" xfId="0" applyNumberFormat="1" applyFont="1" applyFill="1" applyBorder="1"/>
    <xf numFmtId="2" fontId="1" fillId="7" borderId="17" xfId="0" applyNumberFormat="1" applyFont="1" applyFill="1" applyBorder="1"/>
    <xf numFmtId="171" fontId="28" fillId="7" borderId="7" xfId="0" applyNumberFormat="1" applyFont="1" applyFill="1" applyBorder="1" applyAlignment="1">
      <alignment horizontal="center" vertical="center"/>
    </xf>
    <xf numFmtId="0" fontId="28" fillId="7" borderId="7" xfId="0" applyFont="1" applyFill="1" applyBorder="1" applyAlignment="1">
      <alignment horizontal="center" vertical="center" wrapText="1"/>
    </xf>
    <xf numFmtId="170" fontId="31" fillId="7" borderId="7" xfId="0" applyNumberFormat="1" applyFont="1" applyFill="1" applyBorder="1" applyAlignment="1">
      <alignment horizontal="center" vertical="center"/>
    </xf>
    <xf numFmtId="0" fontId="1" fillId="7" borderId="17" xfId="0" applyFont="1" applyFill="1" applyBorder="1"/>
    <xf numFmtId="172" fontId="28" fillId="7" borderId="7" xfId="0" applyNumberFormat="1" applyFont="1" applyFill="1" applyBorder="1" applyAlignment="1">
      <alignment horizontal="center" vertical="center"/>
    </xf>
    <xf numFmtId="0" fontId="29" fillId="7" borderId="7" xfId="0" applyFont="1" applyFill="1" applyBorder="1" applyAlignment="1">
      <alignment horizontal="center" vertical="top" wrapText="1"/>
    </xf>
    <xf numFmtId="49" fontId="29" fillId="0" borderId="7" xfId="0" applyNumberFormat="1" applyFont="1" applyBorder="1" applyAlignment="1">
      <alignment horizontal="left" vertical="center" wrapText="1"/>
    </xf>
    <xf numFmtId="49" fontId="33" fillId="7" borderId="7" xfId="0" applyNumberFormat="1" applyFont="1" applyFill="1" applyBorder="1" applyAlignment="1">
      <alignment horizontal="left" vertical="center" wrapText="1"/>
    </xf>
    <xf numFmtId="1" fontId="29" fillId="7" borderId="7" xfId="0" applyNumberFormat="1" applyFont="1" applyFill="1" applyBorder="1" applyAlignment="1">
      <alignment horizontal="center" vertical="center" wrapText="1"/>
    </xf>
    <xf numFmtId="2" fontId="29" fillId="7" borderId="7" xfId="0" applyNumberFormat="1" applyFont="1" applyFill="1" applyBorder="1" applyAlignment="1">
      <alignment vertical="center" wrapText="1"/>
    </xf>
    <xf numFmtId="4" fontId="34" fillId="12" borderId="7" xfId="0" applyNumberFormat="1" applyFont="1" applyFill="1" applyBorder="1" applyAlignment="1">
      <alignment horizontal="center" vertical="center" wrapText="1"/>
    </xf>
    <xf numFmtId="0" fontId="4" fillId="11" borderId="7" xfId="0" applyFont="1" applyFill="1" applyBorder="1"/>
    <xf numFmtId="1" fontId="2" fillId="11" borderId="7" xfId="0" applyNumberFormat="1" applyFont="1" applyFill="1" applyBorder="1"/>
    <xf numFmtId="170" fontId="28" fillId="11" borderId="7" xfId="0" applyNumberFormat="1" applyFont="1" applyFill="1" applyBorder="1" applyAlignment="1">
      <alignment horizontal="center" vertical="center"/>
    </xf>
    <xf numFmtId="170" fontId="28" fillId="11" borderId="18" xfId="0" applyNumberFormat="1" applyFont="1" applyFill="1" applyBorder="1" applyAlignment="1">
      <alignment vertical="center"/>
    </xf>
    <xf numFmtId="170" fontId="28" fillId="11" borderId="15" xfId="0" applyNumberFormat="1" applyFont="1" applyFill="1" applyBorder="1" applyAlignment="1">
      <alignment vertical="center"/>
    </xf>
    <xf numFmtId="170" fontId="28" fillId="11" borderId="27" xfId="0" applyNumberFormat="1" applyFont="1" applyFill="1" applyBorder="1" applyAlignment="1">
      <alignment vertical="center"/>
    </xf>
    <xf numFmtId="0" fontId="29" fillId="0" borderId="7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/>
    </xf>
    <xf numFmtId="2" fontId="28" fillId="0" borderId="7" xfId="0" applyNumberFormat="1" applyFont="1" applyBorder="1" applyAlignment="1">
      <alignment vertical="center" wrapText="1"/>
    </xf>
    <xf numFmtId="170" fontId="2" fillId="7" borderId="7" xfId="0" applyNumberFormat="1" applyFont="1" applyFill="1" applyBorder="1" applyAlignment="1">
      <alignment horizontal="center" vertical="center"/>
    </xf>
    <xf numFmtId="0" fontId="30" fillId="7" borderId="7" xfId="0" applyFont="1" applyFill="1" applyBorder="1" applyAlignment="1">
      <alignment horizontal="center" vertical="center" wrapText="1"/>
    </xf>
    <xf numFmtId="1" fontId="28" fillId="7" borderId="15" xfId="0" applyNumberFormat="1" applyFont="1" applyFill="1" applyBorder="1" applyAlignment="1">
      <alignment vertical="center"/>
    </xf>
    <xf numFmtId="1" fontId="28" fillId="7" borderId="27" xfId="0" applyNumberFormat="1" applyFont="1" applyFill="1" applyBorder="1" applyAlignment="1">
      <alignment vertical="center"/>
    </xf>
    <xf numFmtId="49" fontId="33" fillId="0" borderId="7" xfId="0" applyNumberFormat="1" applyFont="1" applyBorder="1" applyAlignment="1">
      <alignment horizontal="left" vertical="center" wrapText="1"/>
    </xf>
    <xf numFmtId="1" fontId="29" fillId="0" borderId="7" xfId="0" applyNumberFormat="1" applyFont="1" applyBorder="1" applyAlignment="1">
      <alignment horizontal="center" vertical="center" wrapText="1"/>
    </xf>
    <xf numFmtId="2" fontId="29" fillId="0" borderId="7" xfId="0" applyNumberFormat="1" applyFont="1" applyBorder="1" applyAlignment="1">
      <alignment vertical="center" wrapText="1"/>
    </xf>
    <xf numFmtId="1" fontId="31" fillId="0" borderId="7" xfId="0" applyNumberFormat="1" applyFont="1" applyBorder="1" applyAlignment="1">
      <alignment horizontal="center" vertical="center"/>
    </xf>
    <xf numFmtId="2" fontId="28" fillId="7" borderId="7" xfId="0" applyNumberFormat="1" applyFont="1" applyFill="1" applyBorder="1" applyAlignment="1">
      <alignment horizontal="center" vertical="center"/>
    </xf>
    <xf numFmtId="2" fontId="6" fillId="7" borderId="7" xfId="0" applyNumberFormat="1" applyFont="1" applyFill="1" applyBorder="1" applyAlignment="1">
      <alignment horizontal="center" vertical="center"/>
    </xf>
    <xf numFmtId="166" fontId="28" fillId="0" borderId="7" xfId="0" applyNumberFormat="1" applyFont="1" applyBorder="1" applyAlignment="1">
      <alignment horizontal="right" vertical="center"/>
    </xf>
    <xf numFmtId="170" fontId="2" fillId="7" borderId="7" xfId="0" applyNumberFormat="1" applyFont="1" applyFill="1" applyBorder="1" applyAlignment="1">
      <alignment horizontal="right"/>
    </xf>
    <xf numFmtId="0" fontId="30" fillId="6" borderId="7" xfId="0" applyFont="1" applyFill="1" applyBorder="1" applyAlignment="1">
      <alignment horizontal="center" vertical="center"/>
    </xf>
    <xf numFmtId="1" fontId="28" fillId="6" borderId="7" xfId="0" applyNumberFormat="1" applyFont="1" applyFill="1" applyBorder="1" applyAlignment="1">
      <alignment horizontal="center" vertical="center"/>
    </xf>
    <xf numFmtId="170" fontId="28" fillId="7" borderId="7" xfId="0" applyNumberFormat="1" applyFont="1" applyFill="1" applyBorder="1" applyAlignment="1">
      <alignment horizontal="right" vertical="center" wrapText="1"/>
    </xf>
    <xf numFmtId="0" fontId="6" fillId="7" borderId="7" xfId="0" applyFont="1" applyFill="1" applyBorder="1" applyAlignment="1">
      <alignment horizontal="center" vertical="center"/>
    </xf>
    <xf numFmtId="172" fontId="28" fillId="7" borderId="7" xfId="0" applyNumberFormat="1" applyFont="1" applyFill="1" applyBorder="1" applyAlignment="1">
      <alignment vertical="center"/>
    </xf>
    <xf numFmtId="170" fontId="2" fillId="13" borderId="7" xfId="0" applyNumberFormat="1" applyFont="1" applyFill="1" applyBorder="1" applyAlignment="1">
      <alignment horizontal="center" vertical="center"/>
    </xf>
    <xf numFmtId="0" fontId="2" fillId="6" borderId="7" xfId="0" applyFont="1" applyFill="1" applyBorder="1"/>
    <xf numFmtId="0" fontId="2" fillId="6" borderId="7" xfId="0" applyFont="1" applyFill="1" applyBorder="1" applyAlignment="1">
      <alignment horizontal="left" vertical="center"/>
    </xf>
    <xf numFmtId="168" fontId="2" fillId="6" borderId="7" xfId="0" applyNumberFormat="1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center"/>
    </xf>
    <xf numFmtId="170" fontId="28" fillId="6" borderId="7" xfId="0" applyNumberFormat="1" applyFont="1" applyFill="1" applyBorder="1" applyAlignment="1">
      <alignment horizontal="center" vertical="center"/>
    </xf>
    <xf numFmtId="170" fontId="2" fillId="6" borderId="7" xfId="0" applyNumberFormat="1" applyFont="1" applyFill="1" applyBorder="1" applyAlignment="1">
      <alignment horizontal="center" vertical="center"/>
    </xf>
    <xf numFmtId="0" fontId="2" fillId="0" borderId="7" xfId="0" applyFont="1" applyBorder="1"/>
    <xf numFmtId="0" fontId="2" fillId="0" borderId="7" xfId="0" applyFont="1" applyBorder="1" applyAlignment="1">
      <alignment horizontal="left" vertical="center"/>
    </xf>
    <xf numFmtId="0" fontId="27" fillId="0" borderId="7" xfId="0" applyFont="1" applyBorder="1" applyAlignment="1">
      <alignment horizontal="left" vertical="center"/>
    </xf>
    <xf numFmtId="4" fontId="28" fillId="0" borderId="7" xfId="0" applyNumberFormat="1" applyFont="1" applyBorder="1" applyAlignment="1">
      <alignment horizontal="center" vertical="center"/>
    </xf>
    <xf numFmtId="2" fontId="28" fillId="0" borderId="7" xfId="0" applyNumberFormat="1" applyFont="1" applyBorder="1" applyAlignment="1">
      <alignment vertical="center"/>
    </xf>
    <xf numFmtId="3" fontId="28" fillId="0" borderId="7" xfId="0" applyNumberFormat="1" applyFont="1" applyBorder="1" applyAlignment="1">
      <alignment horizontal="center" vertical="center"/>
    </xf>
    <xf numFmtId="4" fontId="28" fillId="7" borderId="7" xfId="0" applyNumberFormat="1" applyFont="1" applyFill="1" applyBorder="1" applyAlignment="1">
      <alignment horizontal="center" vertical="center"/>
    </xf>
    <xf numFmtId="0" fontId="2" fillId="14" borderId="7" xfId="0" applyFont="1" applyFill="1" applyBorder="1" applyAlignment="1">
      <alignment horizontal="left" vertical="center"/>
    </xf>
    <xf numFmtId="0" fontId="38" fillId="14" borderId="7" xfId="0" applyFont="1" applyFill="1" applyBorder="1"/>
    <xf numFmtId="0" fontId="7" fillId="14" borderId="7" xfId="0" applyFont="1" applyFill="1" applyBorder="1"/>
    <xf numFmtId="1" fontId="31" fillId="14" borderId="7" xfId="0" applyNumberFormat="1" applyFont="1" applyFill="1" applyBorder="1"/>
    <xf numFmtId="4" fontId="31" fillId="14" borderId="7" xfId="0" applyNumberFormat="1" applyFont="1" applyFill="1" applyBorder="1"/>
    <xf numFmtId="4" fontId="36" fillId="14" borderId="7" xfId="0" applyNumberFormat="1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0" fontId="37" fillId="7" borderId="7" xfId="0" applyFont="1" applyFill="1" applyBorder="1" applyAlignment="1">
      <alignment horizontal="left" vertical="center" wrapText="1"/>
    </xf>
    <xf numFmtId="0" fontId="24" fillId="7" borderId="25" xfId="0" applyFont="1" applyFill="1" applyBorder="1" applyAlignment="1">
      <alignment horizontal="left" vertical="center"/>
    </xf>
    <xf numFmtId="0" fontId="24" fillId="7" borderId="29" xfId="0" applyFont="1" applyFill="1" applyBorder="1" applyAlignment="1">
      <alignment horizontal="left" vertical="center"/>
    </xf>
    <xf numFmtId="0" fontId="24" fillId="7" borderId="17" xfId="0" applyFont="1" applyFill="1" applyBorder="1" applyAlignment="1">
      <alignment horizontal="left" vertical="center"/>
    </xf>
    <xf numFmtId="3" fontId="1" fillId="7" borderId="30" xfId="0" applyNumberFormat="1" applyFont="1" applyFill="1" applyBorder="1" applyAlignment="1">
      <alignment horizontal="center" vertical="center"/>
    </xf>
    <xf numFmtId="1" fontId="1" fillId="7" borderId="30" xfId="0" applyNumberFormat="1" applyFont="1" applyFill="1" applyBorder="1" applyAlignment="1">
      <alignment horizontal="center" vertical="center"/>
    </xf>
    <xf numFmtId="170" fontId="1" fillId="7" borderId="30" xfId="0" applyNumberFormat="1" applyFont="1" applyFill="1" applyBorder="1" applyAlignment="1">
      <alignment horizontal="center" vertical="center"/>
    </xf>
    <xf numFmtId="170" fontId="1" fillId="7" borderId="31" xfId="0" applyNumberFormat="1" applyFont="1" applyFill="1" applyBorder="1" applyAlignment="1">
      <alignment horizontal="center" vertical="center"/>
    </xf>
    <xf numFmtId="170" fontId="1" fillId="7" borderId="7" xfId="0" applyNumberFormat="1" applyFont="1" applyFill="1" applyBorder="1" applyAlignment="1">
      <alignment horizontal="center" vertical="center"/>
    </xf>
    <xf numFmtId="170" fontId="2" fillId="7" borderId="27" xfId="0" applyNumberFormat="1" applyFont="1" applyFill="1" applyBorder="1" applyAlignment="1">
      <alignment horizontal="center" vertical="center"/>
    </xf>
    <xf numFmtId="3" fontId="1" fillId="7" borderId="32" xfId="0" applyNumberFormat="1" applyFont="1" applyFill="1" applyBorder="1" applyAlignment="1">
      <alignment horizontal="center" vertical="center"/>
    </xf>
    <xf numFmtId="1" fontId="1" fillId="7" borderId="32" xfId="0" applyNumberFormat="1" applyFont="1" applyFill="1" applyBorder="1" applyAlignment="1">
      <alignment horizontal="center" vertical="center"/>
    </xf>
    <xf numFmtId="170" fontId="1" fillId="7" borderId="32" xfId="0" applyNumberFormat="1" applyFont="1" applyFill="1" applyBorder="1" applyAlignment="1">
      <alignment horizontal="center" vertical="center"/>
    </xf>
    <xf numFmtId="0" fontId="37" fillId="7" borderId="18" xfId="0" applyFont="1" applyFill="1" applyBorder="1" applyAlignment="1">
      <alignment horizontal="left" vertical="center" wrapText="1"/>
    </xf>
    <xf numFmtId="3" fontId="1" fillId="7" borderId="17" xfId="0" applyNumberFormat="1" applyFont="1" applyFill="1" applyBorder="1" applyAlignment="1">
      <alignment horizontal="center" vertical="center"/>
    </xf>
    <xf numFmtId="1" fontId="1" fillId="7" borderId="17" xfId="0" applyNumberFormat="1" applyFont="1" applyFill="1" applyBorder="1" applyAlignment="1">
      <alignment horizontal="center" vertical="center"/>
    </xf>
    <xf numFmtId="170" fontId="1" fillId="7" borderId="17" xfId="0" applyNumberFormat="1" applyFont="1" applyFill="1" applyBorder="1" applyAlignment="1">
      <alignment horizontal="center" vertical="center"/>
    </xf>
    <xf numFmtId="170" fontId="1" fillId="13" borderId="33" xfId="0" applyNumberFormat="1" applyFont="1" applyFill="1" applyBorder="1" applyAlignment="1">
      <alignment horizontal="center" vertical="center"/>
    </xf>
    <xf numFmtId="170" fontId="2" fillId="6" borderId="27" xfId="0" applyNumberFormat="1" applyFont="1" applyFill="1" applyBorder="1" applyAlignment="1">
      <alignment vertical="center" wrapText="1"/>
    </xf>
    <xf numFmtId="4" fontId="36" fillId="14" borderId="7" xfId="0" applyNumberFormat="1" applyFont="1" applyFill="1" applyBorder="1"/>
    <xf numFmtId="0" fontId="39" fillId="0" borderId="7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/>
    </xf>
    <xf numFmtId="1" fontId="1" fillId="0" borderId="7" xfId="0" applyNumberFormat="1" applyFont="1" applyBorder="1" applyAlignment="1">
      <alignment horizontal="center" vertical="center"/>
    </xf>
    <xf numFmtId="170" fontId="1" fillId="0" borderId="7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vertical="center"/>
    </xf>
    <xf numFmtId="0" fontId="3" fillId="10" borderId="7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wrapText="1"/>
    </xf>
    <xf numFmtId="166" fontId="2" fillId="0" borderId="7" xfId="0" applyNumberFormat="1" applyFont="1" applyBorder="1" applyAlignment="1">
      <alignment horizontal="center" vertical="center" wrapText="1"/>
    </xf>
    <xf numFmtId="2" fontId="28" fillId="7" borderId="7" xfId="0" applyNumberFormat="1" applyFont="1" applyFill="1" applyBorder="1" applyAlignment="1">
      <alignment vertical="center" wrapText="1"/>
    </xf>
    <xf numFmtId="2" fontId="28" fillId="7" borderId="7" xfId="0" applyNumberFormat="1" applyFont="1" applyFill="1" applyBorder="1" applyAlignment="1">
      <alignment horizontal="center" vertical="center" wrapText="1"/>
    </xf>
    <xf numFmtId="170" fontId="1" fillId="0" borderId="7" xfId="0" applyNumberFormat="1" applyFont="1" applyBorder="1" applyAlignment="1">
      <alignment horizontal="right" vertical="center"/>
    </xf>
    <xf numFmtId="170" fontId="3" fillId="0" borderId="7" xfId="0" applyNumberFormat="1" applyFont="1" applyBorder="1" applyAlignment="1">
      <alignment horizontal="right"/>
    </xf>
    <xf numFmtId="0" fontId="28" fillId="6" borderId="7" xfId="0" applyFont="1" applyFill="1" applyBorder="1" applyAlignment="1">
      <alignment horizontal="center" vertical="center" wrapText="1"/>
    </xf>
    <xf numFmtId="170" fontId="1" fillId="7" borderId="7" xfId="0" applyNumberFormat="1" applyFont="1" applyFill="1" applyBorder="1" applyAlignment="1">
      <alignment horizontal="right" vertical="center"/>
    </xf>
    <xf numFmtId="170" fontId="3" fillId="7" borderId="7" xfId="0" applyNumberFormat="1" applyFont="1" applyFill="1" applyBorder="1" applyAlignment="1">
      <alignment horizontal="right"/>
    </xf>
    <xf numFmtId="0" fontId="2" fillId="0" borderId="1" xfId="0" applyFont="1" applyBorder="1" applyAlignment="1">
      <alignment wrapText="1"/>
    </xf>
    <xf numFmtId="170" fontId="28" fillId="7" borderId="28" xfId="0" applyNumberFormat="1" applyFont="1" applyFill="1" applyBorder="1" applyAlignment="1">
      <alignment horizontal="left" vertical="center" wrapText="1"/>
    </xf>
    <xf numFmtId="170" fontId="2" fillId="6" borderId="28" xfId="0" applyNumberFormat="1" applyFont="1" applyFill="1" applyBorder="1" applyAlignment="1">
      <alignment horizontal="center" vertical="center" wrapText="1"/>
    </xf>
    <xf numFmtId="170" fontId="2" fillId="6" borderId="28" xfId="0" applyNumberFormat="1" applyFont="1" applyFill="1" applyBorder="1" applyAlignment="1">
      <alignment horizontal="left" vertical="center" wrapText="1"/>
    </xf>
    <xf numFmtId="170" fontId="2" fillId="6" borderId="34" xfId="0" applyNumberFormat="1" applyFont="1" applyFill="1" applyBorder="1" applyAlignment="1">
      <alignment horizontal="center" vertical="center" wrapText="1"/>
    </xf>
    <xf numFmtId="170" fontId="2" fillId="6" borderId="34" xfId="0" applyNumberFormat="1" applyFont="1" applyFill="1" applyBorder="1" applyAlignment="1">
      <alignment horizontal="left" vertical="center" wrapText="1"/>
    </xf>
    <xf numFmtId="0" fontId="31" fillId="0" borderId="7" xfId="0" applyFont="1" applyBorder="1"/>
    <xf numFmtId="0" fontId="38" fillId="0" borderId="7" xfId="0" applyFont="1" applyBorder="1" applyAlignment="1">
      <alignment horizontal="left" vertical="center"/>
    </xf>
    <xf numFmtId="1" fontId="38" fillId="0" borderId="7" xfId="0" applyNumberFormat="1" applyFont="1" applyBorder="1" applyAlignment="1">
      <alignment horizontal="center" vertical="center"/>
    </xf>
    <xf numFmtId="0" fontId="2" fillId="7" borderId="7" xfId="0" applyFont="1" applyFill="1" applyBorder="1" applyAlignment="1">
      <alignment vertical="center" wrapText="1"/>
    </xf>
    <xf numFmtId="1" fontId="2" fillId="7" borderId="7" xfId="0" applyNumberFormat="1" applyFont="1" applyFill="1" applyBorder="1" applyAlignment="1">
      <alignment vertical="center" wrapText="1"/>
    </xf>
    <xf numFmtId="0" fontId="28" fillId="7" borderId="7" xfId="0" applyFont="1" applyFill="1" applyBorder="1" applyAlignment="1">
      <alignment horizontal="center" vertical="top" wrapText="1"/>
    </xf>
    <xf numFmtId="3" fontId="6" fillId="7" borderId="7" xfId="0" applyNumberFormat="1" applyFont="1" applyFill="1" applyBorder="1" applyAlignment="1">
      <alignment horizontal="center" vertical="center"/>
    </xf>
    <xf numFmtId="166" fontId="28" fillId="7" borderId="7" xfId="0" applyNumberFormat="1" applyFont="1" applyFill="1" applyBorder="1" applyAlignment="1">
      <alignment horizontal="left" vertical="center"/>
    </xf>
    <xf numFmtId="166" fontId="28" fillId="7" borderId="7" xfId="0" applyNumberFormat="1" applyFont="1" applyFill="1" applyBorder="1" applyAlignment="1">
      <alignment horizontal="center" vertical="center"/>
    </xf>
    <xf numFmtId="168" fontId="2" fillId="7" borderId="7" xfId="0" applyNumberFormat="1" applyFont="1" applyFill="1" applyBorder="1" applyAlignment="1">
      <alignment horizontal="left" vertical="center"/>
    </xf>
    <xf numFmtId="4" fontId="2" fillId="7" borderId="7" xfId="0" applyNumberFormat="1" applyFont="1" applyFill="1" applyBorder="1" applyAlignment="1">
      <alignment horizontal="center" vertical="center"/>
    </xf>
    <xf numFmtId="173" fontId="28" fillId="7" borderId="28" xfId="0" applyNumberFormat="1" applyFont="1" applyFill="1" applyBorder="1" applyAlignment="1">
      <alignment horizontal="center" vertical="center" wrapText="1"/>
    </xf>
    <xf numFmtId="170" fontId="28" fillId="7" borderId="28" xfId="0" applyNumberFormat="1" applyFont="1" applyFill="1" applyBorder="1" applyAlignment="1">
      <alignment horizontal="center" vertical="center" wrapText="1"/>
    </xf>
    <xf numFmtId="170" fontId="28" fillId="7" borderId="34" xfId="0" applyNumberFormat="1" applyFont="1" applyFill="1" applyBorder="1" applyAlignment="1">
      <alignment horizontal="left" vertical="center" wrapText="1"/>
    </xf>
    <xf numFmtId="4" fontId="2" fillId="12" borderId="7" xfId="0" applyNumberFormat="1" applyFont="1" applyFill="1" applyBorder="1" applyAlignment="1">
      <alignment horizontal="center" vertical="center"/>
    </xf>
    <xf numFmtId="170" fontId="38" fillId="6" borderId="7" xfId="0" applyNumberFormat="1" applyFont="1" applyFill="1" applyBorder="1" applyAlignment="1">
      <alignment horizontal="center" vertical="center"/>
    </xf>
    <xf numFmtId="0" fontId="38" fillId="7" borderId="7" xfId="0" applyFont="1" applyFill="1" applyBorder="1" applyAlignment="1">
      <alignment horizontal="center" vertical="center"/>
    </xf>
    <xf numFmtId="170" fontId="38" fillId="7" borderId="7" xfId="0" applyNumberFormat="1" applyFont="1" applyFill="1" applyBorder="1" applyAlignment="1">
      <alignment horizontal="center" vertical="center"/>
    </xf>
    <xf numFmtId="0" fontId="2" fillId="6" borderId="7" xfId="0" applyFont="1" applyFill="1" applyBorder="1" applyAlignment="1">
      <alignment vertical="center"/>
    </xf>
    <xf numFmtId="1" fontId="2" fillId="0" borderId="7" xfId="0" applyNumberFormat="1" applyFont="1" applyBorder="1"/>
    <xf numFmtId="168" fontId="40" fillId="11" borderId="7" xfId="0" applyNumberFormat="1" applyFont="1" applyFill="1" applyBorder="1" applyAlignment="1">
      <alignment horizontal="left" vertical="center"/>
    </xf>
    <xf numFmtId="174" fontId="28" fillId="7" borderId="7" xfId="0" applyNumberFormat="1" applyFont="1" applyFill="1" applyBorder="1" applyAlignment="1">
      <alignment vertical="center"/>
    </xf>
    <xf numFmtId="2" fontId="6" fillId="7" borderId="7" xfId="0" applyNumberFormat="1" applyFont="1" applyFill="1" applyBorder="1" applyAlignment="1">
      <alignment horizontal="center" vertical="center" wrapText="1"/>
    </xf>
    <xf numFmtId="173" fontId="31" fillId="7" borderId="7" xfId="0" applyNumberFormat="1" applyFont="1" applyFill="1" applyBorder="1" applyAlignment="1">
      <alignment horizontal="center" vertical="center"/>
    </xf>
    <xf numFmtId="0" fontId="28" fillId="6" borderId="7" xfId="0" applyFont="1" applyFill="1" applyBorder="1" applyAlignment="1">
      <alignment horizontal="left" vertical="center"/>
    </xf>
    <xf numFmtId="168" fontId="2" fillId="0" borderId="7" xfId="0" applyNumberFormat="1" applyFont="1" applyBorder="1" applyAlignment="1">
      <alignment vertical="center"/>
    </xf>
    <xf numFmtId="0" fontId="2" fillId="7" borderId="7" xfId="0" applyFont="1" applyFill="1" applyBorder="1" applyAlignment="1">
      <alignment horizontal="left" vertical="center"/>
    </xf>
    <xf numFmtId="0" fontId="7" fillId="7" borderId="7" xfId="0" applyFont="1" applyFill="1" applyBorder="1" applyAlignment="1">
      <alignment horizontal="center"/>
    </xf>
    <xf numFmtId="1" fontId="38" fillId="7" borderId="7" xfId="0" applyNumberFormat="1" applyFont="1" applyFill="1" applyBorder="1" applyAlignment="1">
      <alignment horizontal="center" vertical="center"/>
    </xf>
    <xf numFmtId="168" fontId="41" fillId="11" borderId="7" xfId="0" applyNumberFormat="1" applyFont="1" applyFill="1" applyBorder="1" applyAlignment="1">
      <alignment horizontal="left" vertical="center"/>
    </xf>
    <xf numFmtId="170" fontId="42" fillId="7" borderId="7" xfId="0" applyNumberFormat="1" applyFont="1" applyFill="1" applyBorder="1" applyAlignment="1">
      <alignment horizontal="center" vertical="center"/>
    </xf>
    <xf numFmtId="170" fontId="14" fillId="7" borderId="7" xfId="0" applyNumberFormat="1" applyFont="1" applyFill="1" applyBorder="1" applyAlignment="1">
      <alignment horizontal="center" vertical="center"/>
    </xf>
    <xf numFmtId="2" fontId="43" fillId="7" borderId="7" xfId="0" applyNumberFormat="1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/>
    </xf>
    <xf numFmtId="1" fontId="38" fillId="6" borderId="7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vertical="center"/>
    </xf>
    <xf numFmtId="0" fontId="38" fillId="6" borderId="7" xfId="0" applyFont="1" applyFill="1" applyBorder="1" applyAlignment="1">
      <alignment horizontal="center" vertical="top" wrapText="1"/>
    </xf>
    <xf numFmtId="0" fontId="7" fillId="0" borderId="7" xfId="0" applyFont="1" applyBorder="1" applyAlignment="1">
      <alignment horizontal="center"/>
    </xf>
    <xf numFmtId="3" fontId="1" fillId="7" borderId="36" xfId="0" applyNumberFormat="1" applyFont="1" applyFill="1" applyBorder="1" applyAlignment="1">
      <alignment horizontal="center" vertical="center"/>
    </xf>
    <xf numFmtId="1" fontId="1" fillId="7" borderId="36" xfId="0" applyNumberFormat="1" applyFont="1" applyFill="1" applyBorder="1" applyAlignment="1">
      <alignment horizontal="center" vertical="center"/>
    </xf>
    <xf numFmtId="1" fontId="1" fillId="7" borderId="37" xfId="0" applyNumberFormat="1" applyFont="1" applyFill="1" applyBorder="1" applyAlignment="1">
      <alignment horizontal="center" vertical="center"/>
    </xf>
    <xf numFmtId="4" fontId="2" fillId="7" borderId="7" xfId="0" applyNumberFormat="1" applyFont="1" applyFill="1" applyBorder="1" applyAlignment="1">
      <alignment horizontal="right" vertical="center"/>
    </xf>
    <xf numFmtId="4" fontId="28" fillId="7" borderId="7" xfId="0" applyNumberFormat="1" applyFont="1" applyFill="1" applyBorder="1" applyAlignment="1">
      <alignment horizontal="right" vertical="center"/>
    </xf>
    <xf numFmtId="166" fontId="28" fillId="7" borderId="7" xfId="0" applyNumberFormat="1" applyFont="1" applyFill="1" applyBorder="1" applyAlignment="1">
      <alignment horizontal="right" vertical="center"/>
    </xf>
    <xf numFmtId="168" fontId="4" fillId="0" borderId="7" xfId="0" applyNumberFormat="1" applyFont="1" applyBorder="1" applyAlignment="1">
      <alignment horizontal="center" vertical="center"/>
    </xf>
    <xf numFmtId="1" fontId="2" fillId="0" borderId="7" xfId="0" applyNumberFormat="1" applyFont="1" applyBorder="1" applyAlignment="1">
      <alignment vertical="center"/>
    </xf>
    <xf numFmtId="166" fontId="2" fillId="0" borderId="7" xfId="0" applyNumberFormat="1" applyFont="1" applyBorder="1"/>
    <xf numFmtId="170" fontId="2" fillId="12" borderId="7" xfId="0" applyNumberFormat="1" applyFont="1" applyFill="1" applyBorder="1" applyAlignment="1">
      <alignment horizontal="center"/>
    </xf>
    <xf numFmtId="0" fontId="13" fillId="0" borderId="7" xfId="0" applyFont="1" applyBorder="1" applyAlignment="1">
      <alignment vertical="center"/>
    </xf>
    <xf numFmtId="0" fontId="13" fillId="6" borderId="7" xfId="0" applyFont="1" applyFill="1" applyBorder="1" applyAlignment="1">
      <alignment vertical="center"/>
    </xf>
    <xf numFmtId="170" fontId="13" fillId="6" borderId="7" xfId="0" applyNumberFormat="1" applyFont="1" applyFill="1" applyBorder="1" applyAlignment="1">
      <alignment horizontal="center" vertical="center"/>
    </xf>
    <xf numFmtId="170" fontId="3" fillId="6" borderId="7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/>
    </xf>
    <xf numFmtId="0" fontId="44" fillId="6" borderId="18" xfId="0" applyFont="1" applyFill="1" applyBorder="1" applyAlignment="1">
      <alignment vertical="center"/>
    </xf>
    <xf numFmtId="0" fontId="44" fillId="6" borderId="15" xfId="0" applyFont="1" applyFill="1" applyBorder="1" applyAlignment="1">
      <alignment vertical="center"/>
    </xf>
    <xf numFmtId="168" fontId="2" fillId="11" borderId="7" xfId="0" applyNumberFormat="1" applyFont="1" applyFill="1" applyBorder="1" applyAlignment="1">
      <alignment horizontal="left" vertical="center"/>
    </xf>
    <xf numFmtId="170" fontId="2" fillId="7" borderId="7" xfId="0" applyNumberFormat="1" applyFont="1" applyFill="1" applyBorder="1" applyAlignment="1">
      <alignment vertical="center"/>
    </xf>
    <xf numFmtId="49" fontId="28" fillId="7" borderId="7" xfId="0" applyNumberFormat="1" applyFont="1" applyFill="1" applyBorder="1" applyAlignment="1">
      <alignment horizontal="center" vertical="center" wrapText="1"/>
    </xf>
    <xf numFmtId="3" fontId="6" fillId="7" borderId="7" xfId="0" applyNumberFormat="1" applyFont="1" applyFill="1" applyBorder="1" applyAlignment="1">
      <alignment horizontal="center" vertical="center" wrapText="1"/>
    </xf>
    <xf numFmtId="170" fontId="2" fillId="12" borderId="7" xfId="0" applyNumberFormat="1" applyFont="1" applyFill="1" applyBorder="1" applyAlignment="1">
      <alignment horizontal="center" vertical="top" wrapText="1"/>
    </xf>
    <xf numFmtId="2" fontId="2" fillId="0" borderId="7" xfId="0" applyNumberFormat="1" applyFont="1" applyBorder="1"/>
    <xf numFmtId="168" fontId="2" fillId="6" borderId="7" xfId="0" applyNumberFormat="1" applyFont="1" applyFill="1" applyBorder="1" applyAlignment="1">
      <alignment vertical="center"/>
    </xf>
    <xf numFmtId="168" fontId="8" fillId="0" borderId="7" xfId="0" applyNumberFormat="1" applyFont="1" applyBorder="1" applyAlignment="1">
      <alignment vertical="center"/>
    </xf>
    <xf numFmtId="1" fontId="45" fillId="0" borderId="7" xfId="0" applyNumberFormat="1" applyFont="1" applyBorder="1" applyAlignment="1">
      <alignment vertical="center"/>
    </xf>
    <xf numFmtId="168" fontId="45" fillId="0" borderId="7" xfId="0" applyNumberFormat="1" applyFont="1" applyBorder="1" applyAlignment="1">
      <alignment vertical="center"/>
    </xf>
    <xf numFmtId="168" fontId="38" fillId="0" borderId="7" xfId="0" applyNumberFormat="1" applyFont="1" applyBorder="1" applyAlignment="1">
      <alignment vertical="center"/>
    </xf>
    <xf numFmtId="4" fontId="38" fillId="0" borderId="7" xfId="0" applyNumberFormat="1" applyFont="1" applyBorder="1"/>
    <xf numFmtId="0" fontId="31" fillId="7" borderId="7" xfId="0" applyFont="1" applyFill="1" applyBorder="1"/>
    <xf numFmtId="0" fontId="28" fillId="7" borderId="7" xfId="0" applyFont="1" applyFill="1" applyBorder="1" applyAlignment="1">
      <alignment horizontal="right"/>
    </xf>
    <xf numFmtId="2" fontId="29" fillId="7" borderId="7" xfId="0" applyNumberFormat="1" applyFont="1" applyFill="1" applyBorder="1" applyAlignment="1">
      <alignment horizontal="center" vertical="center" wrapText="1"/>
    </xf>
    <xf numFmtId="166" fontId="1" fillId="7" borderId="7" xfId="0" applyNumberFormat="1" applyFont="1" applyFill="1" applyBorder="1"/>
    <xf numFmtId="166" fontId="28" fillId="7" borderId="7" xfId="0" applyNumberFormat="1" applyFont="1" applyFill="1" applyBorder="1" applyAlignment="1">
      <alignment vertical="center"/>
    </xf>
    <xf numFmtId="49" fontId="6" fillId="7" borderId="7" xfId="0" applyNumberFormat="1" applyFont="1" applyFill="1" applyBorder="1" applyAlignment="1">
      <alignment horizontal="center" vertical="center" wrapText="1"/>
    </xf>
    <xf numFmtId="3" fontId="28" fillId="7" borderId="7" xfId="0" applyNumberFormat="1" applyFont="1" applyFill="1" applyBorder="1" applyAlignment="1">
      <alignment horizontal="center" vertical="center" wrapText="1"/>
    </xf>
    <xf numFmtId="1" fontId="28" fillId="7" borderId="7" xfId="0" applyNumberFormat="1" applyFont="1" applyFill="1" applyBorder="1" applyAlignment="1">
      <alignment horizontal="center" vertical="center" wrapText="1"/>
    </xf>
    <xf numFmtId="4" fontId="2" fillId="13" borderId="7" xfId="0" applyNumberFormat="1" applyFont="1" applyFill="1" applyBorder="1" applyAlignment="1">
      <alignment horizontal="center" vertical="center"/>
    </xf>
    <xf numFmtId="0" fontId="31" fillId="7" borderId="7" xfId="0" applyFont="1" applyFill="1" applyBorder="1" applyAlignment="1">
      <alignment horizontal="center" vertical="center" wrapText="1"/>
    </xf>
    <xf numFmtId="4" fontId="2" fillId="15" borderId="7" xfId="0" applyNumberFormat="1" applyFont="1" applyFill="1" applyBorder="1" applyAlignment="1">
      <alignment horizontal="center" vertical="center"/>
    </xf>
    <xf numFmtId="166" fontId="2" fillId="15" borderId="7" xfId="0" applyNumberFormat="1" applyFont="1" applyFill="1" applyBorder="1" applyAlignment="1">
      <alignment horizontal="right" vertical="center"/>
    </xf>
    <xf numFmtId="168" fontId="6" fillId="6" borderId="7" xfId="0" applyNumberFormat="1" applyFont="1" applyFill="1" applyBorder="1" applyAlignment="1">
      <alignment horizontal="center" vertical="center" wrapText="1"/>
    </xf>
    <xf numFmtId="1" fontId="28" fillId="6" borderId="7" xfId="0" applyNumberFormat="1" applyFont="1" applyFill="1" applyBorder="1" applyAlignment="1">
      <alignment horizontal="right" vertical="center"/>
    </xf>
    <xf numFmtId="4" fontId="28" fillId="6" borderId="7" xfId="0" applyNumberFormat="1" applyFont="1" applyFill="1" applyBorder="1" applyAlignment="1">
      <alignment horizontal="right" vertical="center"/>
    </xf>
    <xf numFmtId="4" fontId="2" fillId="6" borderId="7" xfId="0" applyNumberFormat="1" applyFont="1" applyFill="1" applyBorder="1"/>
    <xf numFmtId="2" fontId="3" fillId="16" borderId="17" xfId="0" applyNumberFormat="1" applyFont="1" applyFill="1" applyBorder="1"/>
    <xf numFmtId="0" fontId="44" fillId="6" borderId="7" xfId="0" applyFont="1" applyFill="1" applyBorder="1" applyAlignment="1">
      <alignment vertical="center"/>
    </xf>
    <xf numFmtId="168" fontId="6" fillId="7" borderId="7" xfId="0" applyNumberFormat="1" applyFont="1" applyFill="1" applyBorder="1" applyAlignment="1">
      <alignment horizontal="center" vertical="center" wrapText="1"/>
    </xf>
    <xf numFmtId="1" fontId="28" fillId="7" borderId="7" xfId="0" applyNumberFormat="1" applyFont="1" applyFill="1" applyBorder="1" applyAlignment="1">
      <alignment horizontal="right" vertical="center"/>
    </xf>
    <xf numFmtId="4" fontId="2" fillId="7" borderId="7" xfId="0" applyNumberFormat="1" applyFont="1" applyFill="1" applyBorder="1"/>
    <xf numFmtId="2" fontId="3" fillId="7" borderId="17" xfId="0" applyNumberFormat="1" applyFont="1" applyFill="1" applyBorder="1"/>
    <xf numFmtId="2" fontId="1" fillId="7" borderId="7" xfId="0" applyNumberFormat="1" applyFont="1" applyFill="1" applyBorder="1"/>
    <xf numFmtId="166" fontId="1" fillId="7" borderId="7" xfId="0" applyNumberFormat="1" applyFont="1" applyFill="1" applyBorder="1" applyAlignment="1">
      <alignment horizontal="center" vertical="center"/>
    </xf>
    <xf numFmtId="170" fontId="28" fillId="17" borderId="7" xfId="0" applyNumberFormat="1" applyFont="1" applyFill="1" applyBorder="1" applyAlignment="1">
      <alignment horizontal="center" vertical="center"/>
    </xf>
    <xf numFmtId="170" fontId="2" fillId="17" borderId="7" xfId="0" applyNumberFormat="1" applyFont="1" applyFill="1" applyBorder="1" applyAlignment="1">
      <alignment horizontal="center" vertical="center"/>
    </xf>
    <xf numFmtId="0" fontId="46" fillId="0" borderId="7" xfId="0" applyFont="1" applyBorder="1" applyAlignment="1">
      <alignment horizontal="left" vertical="top"/>
    </xf>
    <xf numFmtId="168" fontId="41" fillId="0" borderId="7" xfId="0" applyNumberFormat="1" applyFont="1" applyBorder="1" applyAlignment="1">
      <alignment horizontal="left" vertical="center"/>
    </xf>
    <xf numFmtId="168" fontId="4" fillId="0" borderId="7" xfId="0" applyNumberFormat="1" applyFont="1" applyBorder="1" applyAlignment="1">
      <alignment horizontal="left" vertical="center"/>
    </xf>
    <xf numFmtId="1" fontId="2" fillId="0" borderId="7" xfId="0" applyNumberFormat="1" applyFont="1" applyBorder="1" applyAlignment="1">
      <alignment horizontal="left" vertical="center"/>
    </xf>
    <xf numFmtId="170" fontId="2" fillId="0" borderId="7" xfId="0" applyNumberFormat="1" applyFont="1" applyBorder="1" applyAlignment="1">
      <alignment horizontal="center" vertical="center"/>
    </xf>
    <xf numFmtId="168" fontId="47" fillId="0" borderId="7" xfId="0" applyNumberFormat="1" applyFont="1" applyBorder="1" applyAlignment="1">
      <alignment horizontal="left" vertical="center"/>
    </xf>
    <xf numFmtId="3" fontId="48" fillId="0" borderId="7" xfId="0" applyNumberFormat="1" applyFont="1" applyBorder="1" applyAlignment="1">
      <alignment horizontal="left" vertical="center"/>
    </xf>
    <xf numFmtId="168" fontId="28" fillId="6" borderId="7" xfId="0" applyNumberFormat="1" applyFont="1" applyFill="1" applyBorder="1" applyAlignment="1">
      <alignment vertical="center"/>
    </xf>
    <xf numFmtId="168" fontId="6" fillId="7" borderId="7" xfId="0" applyNumberFormat="1" applyFont="1" applyFill="1" applyBorder="1" applyAlignment="1">
      <alignment horizontal="center" vertical="center"/>
    </xf>
    <xf numFmtId="0" fontId="28" fillId="7" borderId="7" xfId="0" applyFont="1" applyFill="1" applyBorder="1" applyAlignment="1">
      <alignment horizontal="center"/>
    </xf>
    <xf numFmtId="3" fontId="1" fillId="7" borderId="35" xfId="0" applyNumberFormat="1" applyFont="1" applyFill="1" applyBorder="1" applyAlignment="1">
      <alignment horizontal="center" vertical="center"/>
    </xf>
    <xf numFmtId="1" fontId="1" fillId="7" borderId="38" xfId="0" applyNumberFormat="1" applyFont="1" applyFill="1" applyBorder="1" applyAlignment="1">
      <alignment horizontal="center" vertical="center"/>
    </xf>
    <xf numFmtId="170" fontId="1" fillId="7" borderId="35" xfId="0" applyNumberFormat="1" applyFont="1" applyFill="1" applyBorder="1" applyAlignment="1">
      <alignment horizontal="center" vertical="center"/>
    </xf>
    <xf numFmtId="0" fontId="31" fillId="7" borderId="7" xfId="0" applyFont="1" applyFill="1" applyBorder="1" applyAlignment="1">
      <alignment horizontal="left" vertical="center"/>
    </xf>
    <xf numFmtId="168" fontId="28" fillId="7" borderId="7" xfId="0" applyNumberFormat="1" applyFont="1" applyFill="1" applyBorder="1" applyAlignment="1">
      <alignment vertical="center"/>
    </xf>
    <xf numFmtId="168" fontId="6" fillId="6" borderId="7" xfId="0" applyNumberFormat="1" applyFont="1" applyFill="1" applyBorder="1" applyAlignment="1">
      <alignment horizontal="center" vertical="center"/>
    </xf>
    <xf numFmtId="0" fontId="28" fillId="6" borderId="7" xfId="0" applyFont="1" applyFill="1" applyBorder="1" applyAlignment="1">
      <alignment horizontal="center"/>
    </xf>
    <xf numFmtId="0" fontId="31" fillId="0" borderId="7" xfId="0" applyFont="1" applyBorder="1" applyAlignment="1">
      <alignment horizontal="left" vertical="center"/>
    </xf>
    <xf numFmtId="0" fontId="43" fillId="0" borderId="7" xfId="0" applyFont="1" applyBorder="1" applyAlignment="1">
      <alignment horizontal="left" vertical="center"/>
    </xf>
    <xf numFmtId="3" fontId="50" fillId="0" borderId="7" xfId="0" applyNumberFormat="1" applyFont="1" applyBorder="1" applyAlignment="1">
      <alignment horizontal="center" vertical="center"/>
    </xf>
    <xf numFmtId="1" fontId="43" fillId="0" borderId="7" xfId="0" applyNumberFormat="1" applyFont="1" applyBorder="1" applyAlignment="1">
      <alignment horizontal="center" vertical="center"/>
    </xf>
    <xf numFmtId="166" fontId="43" fillId="0" borderId="7" xfId="0" applyNumberFormat="1" applyFont="1" applyBorder="1" applyAlignment="1">
      <alignment vertical="center"/>
    </xf>
    <xf numFmtId="4" fontId="2" fillId="0" borderId="7" xfId="0" applyNumberFormat="1" applyFont="1" applyBorder="1" applyAlignment="1">
      <alignment horizontal="right" vertical="center"/>
    </xf>
    <xf numFmtId="0" fontId="29" fillId="6" borderId="7" xfId="0" applyFont="1" applyFill="1" applyBorder="1" applyAlignment="1">
      <alignment horizontal="center" vertical="top" wrapText="1"/>
    </xf>
    <xf numFmtId="0" fontId="40" fillId="11" borderId="15" xfId="0" applyFont="1" applyFill="1" applyBorder="1" applyAlignment="1">
      <alignment vertical="center" wrapText="1"/>
    </xf>
    <xf numFmtId="0" fontId="40" fillId="11" borderId="27" xfId="0" applyFont="1" applyFill="1" applyBorder="1" applyAlignment="1">
      <alignment vertical="center" wrapText="1"/>
    </xf>
    <xf numFmtId="174" fontId="28" fillId="0" borderId="7" xfId="0" applyNumberFormat="1" applyFont="1" applyBorder="1" applyAlignment="1">
      <alignment vertical="center"/>
    </xf>
    <xf numFmtId="0" fontId="28" fillId="7" borderId="7" xfId="0" quotePrefix="1" applyFont="1" applyFill="1" applyBorder="1" applyAlignment="1">
      <alignment horizontal="center" vertical="center"/>
    </xf>
    <xf numFmtId="168" fontId="28" fillId="0" borderId="7" xfId="0" applyNumberFormat="1" applyFont="1" applyBorder="1" applyAlignment="1">
      <alignment horizontal="left" vertical="center"/>
    </xf>
    <xf numFmtId="168" fontId="28" fillId="0" borderId="7" xfId="0" applyNumberFormat="1" applyFont="1" applyBorder="1" applyAlignment="1">
      <alignment vertical="center"/>
    </xf>
    <xf numFmtId="168" fontId="6" fillId="0" borderId="7" xfId="0" applyNumberFormat="1" applyFont="1" applyBorder="1" applyAlignment="1">
      <alignment horizontal="center" vertical="center"/>
    </xf>
    <xf numFmtId="1" fontId="28" fillId="0" borderId="7" xfId="0" applyNumberFormat="1" applyFont="1" applyBorder="1" applyAlignment="1">
      <alignment vertical="center"/>
    </xf>
    <xf numFmtId="4" fontId="28" fillId="12" borderId="7" xfId="0" applyNumberFormat="1" applyFont="1" applyFill="1" applyBorder="1"/>
    <xf numFmtId="1" fontId="28" fillId="6" borderId="7" xfId="0" applyNumberFormat="1" applyFont="1" applyFill="1" applyBorder="1" applyAlignment="1">
      <alignment vertical="center"/>
    </xf>
    <xf numFmtId="0" fontId="28" fillId="6" borderId="7" xfId="0" applyFont="1" applyFill="1" applyBorder="1"/>
    <xf numFmtId="0" fontId="21" fillId="0" borderId="7" xfId="0" applyFont="1" applyBorder="1" applyAlignment="1">
      <alignment horizontal="center"/>
    </xf>
    <xf numFmtId="1" fontId="51" fillId="0" borderId="7" xfId="0" applyNumberFormat="1" applyFont="1" applyBorder="1" applyAlignment="1">
      <alignment horizontal="center" vertical="center"/>
    </xf>
    <xf numFmtId="170" fontId="51" fillId="0" borderId="7" xfId="0" applyNumberFormat="1" applyFont="1" applyBorder="1" applyAlignment="1">
      <alignment horizontal="center" vertical="center"/>
    </xf>
    <xf numFmtId="4" fontId="51" fillId="0" borderId="7" xfId="0" applyNumberFormat="1" applyFont="1" applyBorder="1" applyAlignment="1">
      <alignment horizontal="center" vertical="center"/>
    </xf>
    <xf numFmtId="2" fontId="51" fillId="0" borderId="7" xfId="0" applyNumberFormat="1" applyFont="1" applyBorder="1" applyAlignment="1">
      <alignment vertical="center"/>
    </xf>
    <xf numFmtId="0" fontId="52" fillId="11" borderId="7" xfId="0" applyFont="1" applyFill="1" applyBorder="1" applyAlignment="1">
      <alignment horizontal="left" vertical="center" wrapText="1"/>
    </xf>
    <xf numFmtId="4" fontId="28" fillId="7" borderId="13" xfId="0" applyNumberFormat="1" applyFont="1" applyFill="1" applyBorder="1" applyAlignment="1">
      <alignment horizontal="center" vertical="center"/>
    </xf>
    <xf numFmtId="2" fontId="28" fillId="7" borderId="13" xfId="0" applyNumberFormat="1" applyFont="1" applyFill="1" applyBorder="1" applyAlignment="1">
      <alignment vertical="center" wrapText="1"/>
    </xf>
    <xf numFmtId="4" fontId="28" fillId="7" borderId="7" xfId="0" applyNumberFormat="1" applyFont="1" applyFill="1" applyBorder="1" applyAlignment="1">
      <alignment vertical="center" wrapText="1"/>
    </xf>
    <xf numFmtId="4" fontId="43" fillId="7" borderId="7" xfId="0" applyNumberFormat="1" applyFont="1" applyFill="1" applyBorder="1" applyAlignment="1">
      <alignment vertical="center" wrapText="1"/>
    </xf>
    <xf numFmtId="168" fontId="49" fillId="12" borderId="7" xfId="0" applyNumberFormat="1" applyFont="1" applyFill="1" applyBorder="1" applyAlignment="1">
      <alignment horizontal="left" vertical="center"/>
    </xf>
    <xf numFmtId="0" fontId="53" fillId="12" borderId="7" xfId="0" applyFont="1" applyFill="1" applyBorder="1" applyAlignment="1">
      <alignment horizontal="center" vertical="top" wrapText="1"/>
    </xf>
    <xf numFmtId="0" fontId="22" fillId="12" borderId="7" xfId="0" applyFont="1" applyFill="1" applyBorder="1" applyAlignment="1">
      <alignment horizontal="center"/>
    </xf>
    <xf numFmtId="1" fontId="53" fillId="12" borderId="7" xfId="0" applyNumberFormat="1" applyFont="1" applyFill="1" applyBorder="1" applyAlignment="1">
      <alignment horizontal="center" vertical="center"/>
    </xf>
    <xf numFmtId="170" fontId="53" fillId="12" borderId="18" xfId="0" applyNumberFormat="1" applyFont="1" applyFill="1" applyBorder="1" applyAlignment="1">
      <alignment horizontal="center" vertical="center"/>
    </xf>
    <xf numFmtId="170" fontId="49" fillId="12" borderId="39" xfId="0" applyNumberFormat="1" applyFont="1" applyFill="1" applyBorder="1" applyAlignment="1">
      <alignment horizontal="center" vertical="center"/>
    </xf>
    <xf numFmtId="170" fontId="49" fillId="12" borderId="40" xfId="0" applyNumberFormat="1" applyFont="1" applyFill="1" applyBorder="1" applyAlignment="1">
      <alignment horizontal="center" vertical="center"/>
    </xf>
    <xf numFmtId="170" fontId="49" fillId="12" borderId="41" xfId="0" applyNumberFormat="1" applyFont="1" applyFill="1" applyBorder="1" applyAlignment="1">
      <alignment horizontal="center" vertical="center"/>
    </xf>
    <xf numFmtId="0" fontId="49" fillId="11" borderId="7" xfId="0" applyFont="1" applyFill="1" applyBorder="1" applyAlignment="1">
      <alignment horizontal="left" vertical="center" wrapText="1"/>
    </xf>
    <xf numFmtId="170" fontId="31" fillId="7" borderId="7" xfId="0" applyNumberFormat="1" applyFont="1" applyFill="1" applyBorder="1" applyAlignment="1">
      <alignment horizontal="right" vertical="center"/>
    </xf>
    <xf numFmtId="168" fontId="49" fillId="7" borderId="7" xfId="0" applyNumberFormat="1" applyFont="1" applyFill="1" applyBorder="1" applyAlignment="1">
      <alignment horizontal="left" vertical="center"/>
    </xf>
    <xf numFmtId="0" fontId="54" fillId="7" borderId="7" xfId="0" applyFont="1" applyFill="1" applyBorder="1" applyAlignment="1">
      <alignment horizontal="center" vertical="center" wrapText="1"/>
    </xf>
    <xf numFmtId="0" fontId="21" fillId="7" borderId="7" xfId="0" applyFont="1" applyFill="1" applyBorder="1" applyAlignment="1">
      <alignment horizontal="center" vertical="center"/>
    </xf>
    <xf numFmtId="1" fontId="51" fillId="7" borderId="7" xfId="0" applyNumberFormat="1" applyFont="1" applyFill="1" applyBorder="1" applyAlignment="1">
      <alignment horizontal="center" vertical="center"/>
    </xf>
    <xf numFmtId="170" fontId="51" fillId="7" borderId="7" xfId="0" applyNumberFormat="1" applyFont="1" applyFill="1" applyBorder="1" applyAlignment="1">
      <alignment horizontal="center" vertical="center"/>
    </xf>
    <xf numFmtId="170" fontId="49" fillId="12" borderId="7" xfId="0" applyNumberFormat="1" applyFont="1" applyFill="1" applyBorder="1" applyAlignment="1">
      <alignment horizontal="right" vertical="center"/>
    </xf>
    <xf numFmtId="168" fontId="49" fillId="7" borderId="7" xfId="0" applyNumberFormat="1" applyFont="1" applyFill="1" applyBorder="1" applyAlignment="1">
      <alignment vertical="center"/>
    </xf>
    <xf numFmtId="168" fontId="49" fillId="6" borderId="7" xfId="0" applyNumberFormat="1" applyFont="1" applyFill="1" applyBorder="1" applyAlignment="1">
      <alignment vertical="center"/>
    </xf>
    <xf numFmtId="1" fontId="53" fillId="6" borderId="7" xfId="0" applyNumberFormat="1" applyFont="1" applyFill="1" applyBorder="1" applyAlignment="1">
      <alignment horizontal="center" vertical="center"/>
    </xf>
    <xf numFmtId="170" fontId="53" fillId="6" borderId="7" xfId="0" applyNumberFormat="1" applyFont="1" applyFill="1" applyBorder="1" applyAlignment="1">
      <alignment horizontal="center" vertical="center"/>
    </xf>
    <xf numFmtId="170" fontId="49" fillId="6" borderId="7" xfId="0" applyNumberFormat="1" applyFont="1" applyFill="1" applyBorder="1" applyAlignment="1">
      <alignment horizontal="center" vertical="center"/>
    </xf>
    <xf numFmtId="0" fontId="55" fillId="0" borderId="7" xfId="0" applyFont="1" applyBorder="1"/>
    <xf numFmtId="0" fontId="56" fillId="0" borderId="7" xfId="0" applyFont="1" applyBorder="1"/>
    <xf numFmtId="1" fontId="57" fillId="0" borderId="7" xfId="0" applyNumberFormat="1" applyFont="1" applyBorder="1" applyAlignment="1">
      <alignment horizontal="center" vertical="center"/>
    </xf>
    <xf numFmtId="170" fontId="53" fillId="0" borderId="7" xfId="0" applyNumberFormat="1" applyFont="1" applyBorder="1" applyAlignment="1">
      <alignment horizontal="center" vertical="center"/>
    </xf>
    <xf numFmtId="170" fontId="49" fillId="0" borderId="7" xfId="0" applyNumberFormat="1" applyFont="1" applyBorder="1" applyAlignment="1">
      <alignment horizontal="center" vertical="center"/>
    </xf>
    <xf numFmtId="170" fontId="58" fillId="0" borderId="7" xfId="0" applyNumberFormat="1" applyFont="1" applyBorder="1" applyAlignment="1">
      <alignment horizontal="center" vertical="center"/>
    </xf>
    <xf numFmtId="168" fontId="42" fillId="11" borderId="7" xfId="0" applyNumberFormat="1" applyFont="1" applyFill="1" applyBorder="1" applyAlignment="1">
      <alignment horizontal="left" vertical="center"/>
    </xf>
    <xf numFmtId="0" fontId="49" fillId="0" borderId="7" xfId="0" applyFont="1" applyBorder="1" applyAlignment="1">
      <alignment horizontal="left" vertical="center" wrapText="1"/>
    </xf>
    <xf numFmtId="0" fontId="49" fillId="0" borderId="7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1" fontId="49" fillId="0" borderId="7" xfId="0" applyNumberFormat="1" applyFont="1" applyBorder="1" applyAlignment="1">
      <alignment horizontal="center" vertical="center"/>
    </xf>
    <xf numFmtId="166" fontId="49" fillId="0" borderId="7" xfId="0" applyNumberFormat="1" applyFont="1" applyBorder="1" applyAlignment="1">
      <alignment horizontal="center" vertical="center" wrapText="1"/>
    </xf>
    <xf numFmtId="166" fontId="49" fillId="0" borderId="7" xfId="0" applyNumberFormat="1" applyFont="1" applyBorder="1" applyAlignment="1">
      <alignment horizontal="center" vertical="center"/>
    </xf>
    <xf numFmtId="49" fontId="28" fillId="7" borderId="7" xfId="0" applyNumberFormat="1" applyFont="1" applyFill="1" applyBorder="1" applyAlignment="1">
      <alignment horizontal="center" vertical="center"/>
    </xf>
    <xf numFmtId="4" fontId="28" fillId="7" borderId="7" xfId="0" applyNumberFormat="1" applyFont="1" applyFill="1" applyBorder="1"/>
    <xf numFmtId="4" fontId="28" fillId="7" borderId="7" xfId="0" applyNumberFormat="1" applyFont="1" applyFill="1" applyBorder="1" applyAlignment="1">
      <alignment vertical="center"/>
    </xf>
    <xf numFmtId="0" fontId="29" fillId="6" borderId="7" xfId="0" applyFont="1" applyFill="1" applyBorder="1" applyAlignment="1">
      <alignment horizontal="center" vertical="center" wrapText="1"/>
    </xf>
    <xf numFmtId="170" fontId="28" fillId="7" borderId="17" xfId="0" applyNumberFormat="1" applyFont="1" applyFill="1" applyBorder="1" applyAlignment="1">
      <alignment horizontal="center" vertical="center"/>
    </xf>
    <xf numFmtId="0" fontId="58" fillId="0" borderId="7" xfId="0" applyFont="1" applyBorder="1" applyAlignment="1">
      <alignment horizontal="left" vertical="center"/>
    </xf>
    <xf numFmtId="168" fontId="53" fillId="7" borderId="7" xfId="0" applyNumberFormat="1" applyFont="1" applyFill="1" applyBorder="1" applyAlignment="1">
      <alignment vertical="center"/>
    </xf>
    <xf numFmtId="168" fontId="22" fillId="6" borderId="7" xfId="0" applyNumberFormat="1" applyFont="1" applyFill="1" applyBorder="1" applyAlignment="1">
      <alignment horizontal="center" vertical="center"/>
    </xf>
    <xf numFmtId="1" fontId="53" fillId="6" borderId="7" xfId="0" applyNumberFormat="1" applyFont="1" applyFill="1" applyBorder="1" applyAlignment="1">
      <alignment vertical="center"/>
    </xf>
    <xf numFmtId="0" fontId="53" fillId="6" borderId="7" xfId="0" applyFont="1" applyFill="1" applyBorder="1"/>
    <xf numFmtId="4" fontId="49" fillId="6" borderId="7" xfId="0" applyNumberFormat="1" applyFont="1" applyFill="1" applyBorder="1"/>
    <xf numFmtId="0" fontId="59" fillId="5" borderId="7" xfId="0" applyFont="1" applyFill="1" applyBorder="1" applyAlignment="1">
      <alignment horizontal="center" vertical="center" wrapText="1"/>
    </xf>
    <xf numFmtId="0" fontId="60" fillId="5" borderId="7" xfId="0" applyFont="1" applyFill="1" applyBorder="1" applyAlignment="1">
      <alignment horizontal="center" vertical="center" wrapText="1"/>
    </xf>
    <xf numFmtId="1" fontId="59" fillId="5" borderId="7" xfId="0" applyNumberFormat="1" applyFont="1" applyFill="1" applyBorder="1" applyAlignment="1">
      <alignment horizontal="center" vertical="center" wrapText="1"/>
    </xf>
    <xf numFmtId="0" fontId="49" fillId="0" borderId="7" xfId="0" applyFont="1" applyBorder="1"/>
    <xf numFmtId="4" fontId="49" fillId="0" borderId="7" xfId="0" applyNumberFormat="1" applyFont="1" applyBorder="1"/>
    <xf numFmtId="0" fontId="61" fillId="0" borderId="7" xfId="0" applyFont="1" applyBorder="1" applyAlignment="1">
      <alignment vertical="center"/>
    </xf>
    <xf numFmtId="1" fontId="44" fillId="0" borderId="7" xfId="0" applyNumberFormat="1" applyFont="1" applyBorder="1" applyAlignment="1">
      <alignment vertical="center"/>
    </xf>
    <xf numFmtId="4" fontId="28" fillId="7" borderId="7" xfId="0" applyNumberFormat="1" applyFont="1" applyFill="1" applyBorder="1" applyAlignment="1">
      <alignment horizontal="center" vertical="center" wrapText="1"/>
    </xf>
    <xf numFmtId="4" fontId="31" fillId="7" borderId="7" xfId="0" applyNumberFormat="1" applyFont="1" applyFill="1" applyBorder="1"/>
    <xf numFmtId="4" fontId="2" fillId="12" borderId="7" xfId="0" applyNumberFormat="1" applyFont="1" applyFill="1" applyBorder="1"/>
    <xf numFmtId="168" fontId="2" fillId="7" borderId="7" xfId="0" applyNumberFormat="1" applyFont="1" applyFill="1" applyBorder="1" applyAlignment="1">
      <alignment vertical="center"/>
    </xf>
    <xf numFmtId="1" fontId="31" fillId="7" borderId="7" xfId="0" applyNumberFormat="1" applyFont="1" applyFill="1" applyBorder="1"/>
    <xf numFmtId="0" fontId="31" fillId="6" borderId="7" xfId="0" applyFont="1" applyFill="1" applyBorder="1"/>
    <xf numFmtId="0" fontId="62" fillId="6" borderId="7" xfId="0" applyFont="1" applyFill="1" applyBorder="1" applyAlignment="1">
      <alignment horizontal="center"/>
    </xf>
    <xf numFmtId="1" fontId="31" fillId="6" borderId="7" xfId="0" applyNumberFormat="1" applyFont="1" applyFill="1" applyBorder="1"/>
    <xf numFmtId="4" fontId="2" fillId="0" borderId="7" xfId="0" applyNumberFormat="1" applyFont="1" applyBorder="1"/>
    <xf numFmtId="168" fontId="27" fillId="11" borderId="15" xfId="0" applyNumberFormat="1" applyFont="1" applyFill="1" applyBorder="1" applyAlignment="1">
      <alignment vertical="center" wrapText="1"/>
    </xf>
    <xf numFmtId="168" fontId="27" fillId="11" borderId="27" xfId="0" applyNumberFormat="1" applyFont="1" applyFill="1" applyBorder="1" applyAlignment="1">
      <alignment vertical="center" wrapText="1"/>
    </xf>
    <xf numFmtId="0" fontId="28" fillId="17" borderId="7" xfId="0" applyFont="1" applyFill="1" applyBorder="1" applyAlignment="1">
      <alignment vertical="center"/>
    </xf>
    <xf numFmtId="168" fontId="4" fillId="6" borderId="7" xfId="0" applyNumberFormat="1" applyFont="1" applyFill="1" applyBorder="1" applyAlignment="1">
      <alignment horizontal="center" vertical="center"/>
    </xf>
    <xf numFmtId="1" fontId="2" fillId="6" borderId="7" xfId="0" applyNumberFormat="1" applyFont="1" applyFill="1" applyBorder="1" applyAlignment="1">
      <alignment vertical="center"/>
    </xf>
    <xf numFmtId="175" fontId="2" fillId="0" borderId="7" xfId="0" applyNumberFormat="1" applyFont="1" applyBorder="1"/>
    <xf numFmtId="166" fontId="28" fillId="0" borderId="7" xfId="0" applyNumberFormat="1" applyFont="1" applyBorder="1" applyAlignment="1">
      <alignment vertical="center"/>
    </xf>
    <xf numFmtId="4" fontId="45" fillId="0" borderId="7" xfId="0" applyNumberFormat="1" applyFont="1" applyBorder="1" applyAlignment="1">
      <alignment horizontal="right" vertical="center"/>
    </xf>
    <xf numFmtId="0" fontId="35" fillId="7" borderId="7" xfId="0" applyFont="1" applyFill="1" applyBorder="1" applyAlignment="1">
      <alignment vertical="center" wrapText="1"/>
    </xf>
    <xf numFmtId="4" fontId="28" fillId="7" borderId="7" xfId="0" applyNumberFormat="1" applyFont="1" applyFill="1" applyBorder="1" applyAlignment="1">
      <alignment horizontal="left" vertical="center"/>
    </xf>
    <xf numFmtId="168" fontId="42" fillId="0" borderId="7" xfId="0" applyNumberFormat="1" applyFont="1" applyBorder="1" applyAlignment="1">
      <alignment horizontal="left" vertical="center"/>
    </xf>
    <xf numFmtId="3" fontId="45" fillId="0" borderId="7" xfId="0" applyNumberFormat="1" applyFont="1" applyBorder="1" applyAlignment="1">
      <alignment horizontal="left" vertical="center"/>
    </xf>
    <xf numFmtId="3" fontId="8" fillId="0" borderId="7" xfId="0" applyNumberFormat="1" applyFont="1" applyBorder="1" applyAlignment="1">
      <alignment horizontal="center" vertical="center"/>
    </xf>
    <xf numFmtId="2" fontId="45" fillId="0" borderId="7" xfId="0" applyNumberFormat="1" applyFont="1" applyBorder="1" applyAlignment="1">
      <alignment horizontal="center" vertical="center"/>
    </xf>
    <xf numFmtId="4" fontId="45" fillId="0" borderId="7" xfId="0" applyNumberFormat="1" applyFont="1" applyBorder="1" applyAlignment="1">
      <alignment horizontal="center" vertical="center"/>
    </xf>
    <xf numFmtId="1" fontId="45" fillId="0" borderId="7" xfId="0" applyNumberFormat="1" applyFont="1" applyBorder="1" applyAlignment="1">
      <alignment horizontal="center" vertical="center"/>
    </xf>
    <xf numFmtId="3" fontId="45" fillId="0" borderId="7" xfId="0" applyNumberFormat="1" applyFont="1" applyBorder="1" applyAlignment="1">
      <alignment horizontal="center" vertical="center"/>
    </xf>
    <xf numFmtId="3" fontId="6" fillId="6" borderId="7" xfId="0" applyNumberFormat="1" applyFont="1" applyFill="1" applyBorder="1" applyAlignment="1">
      <alignment horizontal="center" vertical="center"/>
    </xf>
    <xf numFmtId="166" fontId="28" fillId="6" borderId="7" xfId="0" applyNumberFormat="1" applyFont="1" applyFill="1" applyBorder="1" applyAlignment="1">
      <alignment vertical="center"/>
    </xf>
    <xf numFmtId="4" fontId="2" fillId="6" borderId="7" xfId="0" applyNumberFormat="1" applyFont="1" applyFill="1" applyBorder="1" applyAlignment="1">
      <alignment horizontal="right" vertical="center"/>
    </xf>
    <xf numFmtId="168" fontId="2" fillId="18" borderId="7" xfId="0" applyNumberFormat="1" applyFont="1" applyFill="1" applyBorder="1" applyAlignment="1">
      <alignment horizontal="left" vertical="center"/>
    </xf>
    <xf numFmtId="3" fontId="2" fillId="7" borderId="7" xfId="0" applyNumberFormat="1" applyFont="1" applyFill="1" applyBorder="1" applyAlignment="1">
      <alignment horizontal="left" vertical="center" wrapText="1"/>
    </xf>
    <xf numFmtId="1" fontId="20" fillId="7" borderId="7" xfId="0" applyNumberFormat="1" applyFont="1" applyFill="1" applyBorder="1" applyAlignment="1">
      <alignment horizontal="center" vertical="center"/>
    </xf>
    <xf numFmtId="170" fontId="20" fillId="7" borderId="7" xfId="0" applyNumberFormat="1" applyFont="1" applyFill="1" applyBorder="1" applyAlignment="1">
      <alignment horizontal="center" vertical="center"/>
    </xf>
    <xf numFmtId="4" fontId="31" fillId="7" borderId="7" xfId="0" applyNumberFormat="1" applyFont="1" applyFill="1" applyBorder="1" applyAlignment="1">
      <alignment vertical="center" wrapText="1"/>
    </xf>
    <xf numFmtId="1" fontId="28" fillId="6" borderId="7" xfId="0" applyNumberFormat="1" applyFont="1" applyFill="1" applyBorder="1" applyAlignment="1">
      <alignment horizontal="center" vertical="center" wrapText="1"/>
    </xf>
    <xf numFmtId="2" fontId="2" fillId="7" borderId="7" xfId="0" applyNumberFormat="1" applyFont="1" applyFill="1" applyBorder="1"/>
    <xf numFmtId="164" fontId="2" fillId="12" borderId="7" xfId="0" applyNumberFormat="1" applyFont="1" applyFill="1" applyBorder="1" applyAlignment="1">
      <alignment horizontal="right" vertical="center"/>
    </xf>
    <xf numFmtId="4" fontId="2" fillId="12" borderId="7" xfId="0" applyNumberFormat="1" applyFont="1" applyFill="1" applyBorder="1" applyAlignment="1">
      <alignment horizontal="right" vertical="center"/>
    </xf>
    <xf numFmtId="3" fontId="2" fillId="7" borderId="7" xfId="0" applyNumberFormat="1" applyFont="1" applyFill="1" applyBorder="1" applyAlignment="1">
      <alignment vertical="center"/>
    </xf>
    <xf numFmtId="164" fontId="2" fillId="6" borderId="7" xfId="0" applyNumberFormat="1" applyFont="1" applyFill="1" applyBorder="1" applyAlignment="1">
      <alignment horizontal="right" vertical="center"/>
    </xf>
    <xf numFmtId="168" fontId="2" fillId="14" borderId="7" xfId="0" applyNumberFormat="1" applyFont="1" applyFill="1" applyBorder="1" applyAlignment="1">
      <alignment horizontal="left" vertical="center"/>
    </xf>
    <xf numFmtId="0" fontId="28" fillId="14" borderId="7" xfId="0" applyFont="1" applyFill="1" applyBorder="1"/>
    <xf numFmtId="0" fontId="6" fillId="14" borderId="7" xfId="0" applyFont="1" applyFill="1" applyBorder="1" applyAlignment="1">
      <alignment horizontal="center"/>
    </xf>
    <xf numFmtId="1" fontId="28" fillId="14" borderId="7" xfId="0" applyNumberFormat="1" applyFont="1" applyFill="1" applyBorder="1"/>
    <xf numFmtId="4" fontId="2" fillId="14" borderId="7" xfId="0" applyNumberFormat="1" applyFont="1" applyFill="1" applyBorder="1"/>
    <xf numFmtId="0" fontId="62" fillId="0" borderId="7" xfId="0" applyFont="1" applyBorder="1" applyAlignment="1">
      <alignment horizontal="center"/>
    </xf>
    <xf numFmtId="1" fontId="31" fillId="0" borderId="7" xfId="0" applyNumberFormat="1" applyFont="1" applyBorder="1"/>
    <xf numFmtId="2" fontId="38" fillId="0" borderId="7" xfId="0" applyNumberFormat="1" applyFont="1" applyBorder="1"/>
    <xf numFmtId="3" fontId="63" fillId="0" borderId="7" xfId="0" applyNumberFormat="1" applyFont="1" applyBorder="1" applyAlignment="1">
      <alignment horizontal="left" vertical="center"/>
    </xf>
    <xf numFmtId="3" fontId="6" fillId="0" borderId="7" xfId="0" applyNumberFormat="1" applyFont="1" applyBorder="1" applyAlignment="1">
      <alignment horizontal="left" vertical="center"/>
    </xf>
    <xf numFmtId="1" fontId="28" fillId="0" borderId="7" xfId="0" applyNumberFormat="1" applyFont="1" applyBorder="1" applyAlignment="1">
      <alignment horizontal="left" vertical="center"/>
    </xf>
    <xf numFmtId="168" fontId="49" fillId="0" borderId="7" xfId="0" applyNumberFormat="1" applyFont="1" applyBorder="1" applyAlignment="1">
      <alignment horizontal="left" vertical="center"/>
    </xf>
    <xf numFmtId="0" fontId="54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/>
    </xf>
    <xf numFmtId="2" fontId="51" fillId="0" borderId="7" xfId="0" applyNumberFormat="1" applyFont="1" applyBorder="1" applyAlignment="1">
      <alignment vertical="center" wrapText="1"/>
    </xf>
    <xf numFmtId="3" fontId="21" fillId="0" borderId="7" xfId="0" applyNumberFormat="1" applyFont="1" applyBorder="1" applyAlignment="1">
      <alignment horizontal="center" vertical="center"/>
    </xf>
    <xf numFmtId="1" fontId="53" fillId="0" borderId="7" xfId="0" applyNumberFormat="1" applyFont="1" applyBorder="1" applyAlignment="1">
      <alignment horizontal="center" vertical="center"/>
    </xf>
    <xf numFmtId="170" fontId="49" fillId="12" borderId="7" xfId="0" applyNumberFormat="1" applyFont="1" applyFill="1" applyBorder="1" applyAlignment="1">
      <alignment horizontal="center" vertical="center"/>
    </xf>
    <xf numFmtId="0" fontId="6" fillId="7" borderId="15" xfId="0" applyFont="1" applyFill="1" applyBorder="1" applyAlignment="1">
      <alignment horizontal="center"/>
    </xf>
    <xf numFmtId="1" fontId="28" fillId="7" borderId="15" xfId="0" applyNumberFormat="1" applyFont="1" applyFill="1" applyBorder="1" applyAlignment="1">
      <alignment horizontal="center" vertical="center"/>
    </xf>
    <xf numFmtId="170" fontId="28" fillId="7" borderId="15" xfId="0" applyNumberFormat="1" applyFont="1" applyFill="1" applyBorder="1" applyAlignment="1">
      <alignment horizontal="center" vertical="center"/>
    </xf>
    <xf numFmtId="170" fontId="2" fillId="7" borderId="15" xfId="0" applyNumberFormat="1" applyFont="1" applyFill="1" applyBorder="1" applyAlignment="1">
      <alignment horizontal="center" vertical="center"/>
    </xf>
    <xf numFmtId="2" fontId="2" fillId="14" borderId="7" xfId="0" applyNumberFormat="1" applyFont="1" applyFill="1" applyBorder="1"/>
    <xf numFmtId="168" fontId="38" fillId="0" borderId="7" xfId="0" applyNumberFormat="1" applyFont="1" applyBorder="1" applyAlignment="1">
      <alignment horizontal="left" vertical="center"/>
    </xf>
    <xf numFmtId="0" fontId="38" fillId="0" borderId="7" xfId="0" applyFont="1" applyBorder="1" applyAlignment="1">
      <alignment wrapText="1"/>
    </xf>
    <xf numFmtId="3" fontId="38" fillId="7" borderId="7" xfId="0" applyNumberFormat="1" applyFont="1" applyFill="1" applyBorder="1" applyAlignment="1">
      <alignment horizontal="left" vertical="center"/>
    </xf>
    <xf numFmtId="1" fontId="28" fillId="0" borderId="7" xfId="0" applyNumberFormat="1" applyFont="1" applyBorder="1"/>
    <xf numFmtId="0" fontId="49" fillId="6" borderId="7" xfId="0" applyFont="1" applyFill="1" applyBorder="1" applyAlignment="1">
      <alignment vertical="top"/>
    </xf>
    <xf numFmtId="0" fontId="51" fillId="6" borderId="7" xfId="0" applyFont="1" applyFill="1" applyBorder="1" applyAlignment="1">
      <alignment vertical="top" wrapText="1"/>
    </xf>
    <xf numFmtId="0" fontId="34" fillId="11" borderId="7" xfId="0" applyFont="1" applyFill="1" applyBorder="1" applyAlignment="1">
      <alignment vertical="top"/>
    </xf>
    <xf numFmtId="0" fontId="35" fillId="7" borderId="7" xfId="0" applyFont="1" applyFill="1" applyBorder="1" applyAlignment="1">
      <alignment horizontal="center" vertical="center" wrapText="1"/>
    </xf>
    <xf numFmtId="2" fontId="35" fillId="7" borderId="7" xfId="0" applyNumberFormat="1" applyFont="1" applyFill="1" applyBorder="1" applyAlignment="1">
      <alignment horizontal="center" vertical="center" wrapText="1"/>
    </xf>
    <xf numFmtId="166" fontId="6" fillId="7" borderId="28" xfId="0" applyNumberFormat="1" applyFont="1" applyFill="1" applyBorder="1" applyAlignment="1">
      <alignment vertical="center"/>
    </xf>
    <xf numFmtId="166" fontId="6" fillId="7" borderId="42" xfId="0" applyNumberFormat="1" applyFont="1" applyFill="1" applyBorder="1" applyAlignment="1">
      <alignment vertical="center"/>
    </xf>
    <xf numFmtId="0" fontId="64" fillId="7" borderId="17" xfId="0" applyFont="1" applyFill="1" applyBorder="1"/>
    <xf numFmtId="2" fontId="35" fillId="7" borderId="7" xfId="0" applyNumberFormat="1" applyFont="1" applyFill="1" applyBorder="1" applyAlignment="1">
      <alignment vertical="center" wrapText="1"/>
    </xf>
    <xf numFmtId="4" fontId="2" fillId="6" borderId="7" xfId="0" applyNumberFormat="1" applyFont="1" applyFill="1" applyBorder="1" applyAlignment="1">
      <alignment horizontal="center" vertical="center"/>
    </xf>
    <xf numFmtId="0" fontId="19" fillId="14" borderId="7" xfId="0" applyFont="1" applyFill="1" applyBorder="1"/>
    <xf numFmtId="1" fontId="20" fillId="14" borderId="7" xfId="0" applyNumberFormat="1" applyFont="1" applyFill="1" applyBorder="1"/>
    <xf numFmtId="168" fontId="38" fillId="7" borderId="7" xfId="0" applyNumberFormat="1" applyFont="1" applyFill="1" applyBorder="1" applyAlignment="1">
      <alignment horizontal="left" vertical="center"/>
    </xf>
    <xf numFmtId="0" fontId="19" fillId="7" borderId="7" xfId="0" applyFont="1" applyFill="1" applyBorder="1"/>
    <xf numFmtId="1" fontId="20" fillId="7" borderId="7" xfId="0" applyNumberFormat="1" applyFont="1" applyFill="1" applyBorder="1"/>
    <xf numFmtId="4" fontId="38" fillId="7" borderId="7" xfId="0" applyNumberFormat="1" applyFont="1" applyFill="1" applyBorder="1"/>
    <xf numFmtId="0" fontId="38" fillId="7" borderId="7" xfId="0" applyFont="1" applyFill="1" applyBorder="1" applyAlignment="1">
      <alignment wrapText="1"/>
    </xf>
    <xf numFmtId="4" fontId="2" fillId="0" borderId="7" xfId="0" applyNumberFormat="1" applyFont="1" applyBorder="1" applyAlignment="1">
      <alignment horizontal="center" vertical="center"/>
    </xf>
    <xf numFmtId="168" fontId="45" fillId="0" borderId="7" xfId="0" applyNumberFormat="1" applyFont="1" applyBorder="1" applyAlignment="1">
      <alignment horizontal="left" vertical="center"/>
    </xf>
    <xf numFmtId="3" fontId="8" fillId="6" borderId="7" xfId="0" applyNumberFormat="1" applyFont="1" applyFill="1" applyBorder="1" applyAlignment="1">
      <alignment horizontal="center" vertical="center"/>
    </xf>
    <xf numFmtId="1" fontId="45" fillId="6" borderId="7" xfId="0" applyNumberFormat="1" applyFont="1" applyFill="1" applyBorder="1" applyAlignment="1">
      <alignment horizontal="center" vertical="center"/>
    </xf>
    <xf numFmtId="3" fontId="45" fillId="6" borderId="7" xfId="0" applyNumberFormat="1" applyFont="1" applyFill="1" applyBorder="1" applyAlignment="1">
      <alignment horizontal="center" vertical="center"/>
    </xf>
    <xf numFmtId="0" fontId="2" fillId="19" borderId="7" xfId="0" applyFont="1" applyFill="1" applyBorder="1" applyAlignment="1">
      <alignment horizontal="left" vertical="center"/>
    </xf>
    <xf numFmtId="0" fontId="44" fillId="19" borderId="7" xfId="0" applyFont="1" applyFill="1" applyBorder="1" applyAlignment="1">
      <alignment horizontal="left" vertical="center"/>
    </xf>
    <xf numFmtId="0" fontId="66" fillId="19" borderId="7" xfId="0" applyFont="1" applyFill="1" applyBorder="1"/>
    <xf numFmtId="1" fontId="65" fillId="19" borderId="7" xfId="0" applyNumberFormat="1" applyFont="1" applyFill="1" applyBorder="1"/>
    <xf numFmtId="0" fontId="2" fillId="19" borderId="7" xfId="0" applyFont="1" applyFill="1" applyBorder="1"/>
    <xf numFmtId="164" fontId="2" fillId="19" borderId="7" xfId="0" applyNumberFormat="1" applyFont="1" applyFill="1" applyBorder="1"/>
    <xf numFmtId="4" fontId="2" fillId="19" borderId="7" xfId="0" applyNumberFormat="1" applyFont="1" applyFill="1" applyBorder="1"/>
    <xf numFmtId="0" fontId="39" fillId="0" borderId="0" xfId="0" applyFont="1" applyAlignment="1">
      <alignment horizontal="center" vertical="top" wrapText="1"/>
    </xf>
    <xf numFmtId="1" fontId="1" fillId="0" borderId="0" xfId="0" applyNumberFormat="1" applyFont="1" applyAlignment="1">
      <alignment horizontal="center" vertical="center"/>
    </xf>
    <xf numFmtId="170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vertical="center"/>
    </xf>
    <xf numFmtId="0" fontId="1" fillId="0" borderId="8" xfId="0" applyFont="1" applyBorder="1" applyAlignment="1">
      <alignment horizontal="center"/>
    </xf>
    <xf numFmtId="1" fontId="1" fillId="0" borderId="8" xfId="0" applyNumberFormat="1" applyFont="1" applyBorder="1" applyAlignment="1">
      <alignment horizontal="center" vertical="center"/>
    </xf>
    <xf numFmtId="170" fontId="1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vertical="center"/>
    </xf>
    <xf numFmtId="0" fontId="3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64" fillId="0" borderId="0" xfId="0" applyFont="1"/>
    <xf numFmtId="0" fontId="64" fillId="7" borderId="7" xfId="0" applyFont="1" applyFill="1" applyBorder="1"/>
    <xf numFmtId="0" fontId="6" fillId="7" borderId="7" xfId="0" applyFont="1" applyFill="1" applyBorder="1" applyAlignment="1">
      <alignment horizontal="center" vertical="center" wrapText="1"/>
    </xf>
    <xf numFmtId="1" fontId="31" fillId="6" borderId="7" xfId="0" applyNumberFormat="1" applyFont="1" applyFill="1" applyBorder="1" applyAlignment="1">
      <alignment horizontal="center" vertical="center"/>
    </xf>
    <xf numFmtId="4" fontId="2" fillId="0" borderId="7" xfId="0" applyNumberFormat="1" applyFont="1" applyBorder="1" applyAlignment="1">
      <alignment vertical="center"/>
    </xf>
    <xf numFmtId="4" fontId="2" fillId="19" borderId="7" xfId="0" applyNumberFormat="1" applyFont="1" applyFill="1" applyBorder="1" applyAlignment="1">
      <alignment vertical="center"/>
    </xf>
    <xf numFmtId="0" fontId="64" fillId="0" borderId="0" xfId="0" applyFont="1" applyAlignment="1">
      <alignment horizontal="left" vertical="center"/>
    </xf>
    <xf numFmtId="0" fontId="64" fillId="0" borderId="0" xfId="0" applyFont="1" applyAlignment="1">
      <alignment horizontal="center"/>
    </xf>
    <xf numFmtId="1" fontId="64" fillId="0" borderId="0" xfId="0" applyNumberFormat="1" applyFont="1"/>
    <xf numFmtId="0" fontId="67" fillId="0" borderId="0" xfId="0" applyFont="1"/>
    <xf numFmtId="170" fontId="67" fillId="0" borderId="0" xfId="0" applyNumberFormat="1" applyFont="1" applyAlignment="1">
      <alignment horizontal="center" vertical="center"/>
    </xf>
    <xf numFmtId="0" fontId="4" fillId="0" borderId="7" xfId="0" applyFont="1" applyBorder="1" applyAlignment="1">
      <alignment vertical="center"/>
    </xf>
    <xf numFmtId="3" fontId="1" fillId="7" borderId="45" xfId="0" applyNumberFormat="1" applyFont="1" applyFill="1" applyBorder="1" applyAlignment="1">
      <alignment horizontal="center" vertical="center"/>
    </xf>
    <xf numFmtId="170" fontId="3" fillId="7" borderId="30" xfId="0" applyNumberFormat="1" applyFont="1" applyFill="1" applyBorder="1" applyAlignment="1">
      <alignment vertical="center"/>
    </xf>
    <xf numFmtId="170" fontId="1" fillId="7" borderId="30" xfId="0" applyNumberFormat="1" applyFont="1" applyFill="1" applyBorder="1" applyAlignment="1">
      <alignment vertical="center"/>
    </xf>
    <xf numFmtId="170" fontId="2" fillId="0" borderId="7" xfId="0" applyNumberFormat="1" applyFont="1" applyBorder="1" applyAlignment="1">
      <alignment horizontal="center"/>
    </xf>
    <xf numFmtId="0" fontId="38" fillId="0" borderId="7" xfId="0" applyFont="1" applyBorder="1"/>
    <xf numFmtId="0" fontId="7" fillId="0" borderId="7" xfId="0" applyFont="1" applyBorder="1"/>
    <xf numFmtId="4" fontId="31" fillId="0" borderId="7" xfId="0" applyNumberFormat="1" applyFont="1" applyBorder="1"/>
    <xf numFmtId="4" fontId="38" fillId="0" borderId="7" xfId="0" applyNumberFormat="1" applyFont="1" applyBorder="1" applyAlignment="1">
      <alignment horizontal="center"/>
    </xf>
    <xf numFmtId="4" fontId="2" fillId="19" borderId="7" xfId="0" applyNumberFormat="1" applyFont="1" applyFill="1" applyBorder="1" applyAlignment="1">
      <alignment horizontal="center"/>
    </xf>
    <xf numFmtId="0" fontId="2" fillId="7" borderId="18" xfId="0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horizontal="center" vertical="center"/>
    </xf>
    <xf numFmtId="4" fontId="2" fillId="7" borderId="7" xfId="0" applyNumberFormat="1" applyFont="1" applyFill="1" applyBorder="1" applyAlignment="1">
      <alignment horizontal="center"/>
    </xf>
    <xf numFmtId="170" fontId="64" fillId="0" borderId="0" xfId="0" applyNumberFormat="1" applyFont="1"/>
    <xf numFmtId="4" fontId="64" fillId="0" borderId="0" xfId="0" applyNumberFormat="1" applyFont="1"/>
    <xf numFmtId="170" fontId="64" fillId="7" borderId="17" xfId="0" applyNumberFormat="1" applyFont="1" applyFill="1" applyBorder="1"/>
    <xf numFmtId="4" fontId="68" fillId="22" borderId="7" xfId="0" applyNumberFormat="1" applyFont="1" applyFill="1" applyBorder="1"/>
    <xf numFmtId="2" fontId="64" fillId="0" borderId="0" xfId="0" applyNumberFormat="1" applyFont="1"/>
    <xf numFmtId="0" fontId="30" fillId="0" borderId="0" xfId="0" applyFont="1"/>
    <xf numFmtId="0" fontId="23" fillId="2" borderId="57" xfId="0" applyFont="1" applyFill="1" applyBorder="1"/>
    <xf numFmtId="0" fontId="69" fillId="4" borderId="22" xfId="0" applyFont="1" applyFill="1" applyBorder="1"/>
    <xf numFmtId="0" fontId="30" fillId="23" borderId="17" xfId="0" applyFont="1" applyFill="1" applyBorder="1"/>
    <xf numFmtId="0" fontId="21" fillId="0" borderId="0" xfId="0" applyFont="1"/>
    <xf numFmtId="0" fontId="21" fillId="0" borderId="58" xfId="0" applyFont="1" applyBorder="1"/>
    <xf numFmtId="0" fontId="70" fillId="6" borderId="7" xfId="0" applyFont="1" applyFill="1" applyBorder="1"/>
    <xf numFmtId="0" fontId="71" fillId="0" borderId="7" xfId="0" applyFont="1" applyBorder="1"/>
    <xf numFmtId="0" fontId="19" fillId="0" borderId="7" xfId="0" applyFont="1" applyBorder="1"/>
    <xf numFmtId="0" fontId="71" fillId="0" borderId="0" xfId="0" applyFont="1"/>
    <xf numFmtId="49" fontId="71" fillId="0" borderId="7" xfId="0" applyNumberFormat="1" applyFont="1" applyBorder="1"/>
    <xf numFmtId="0" fontId="21" fillId="0" borderId="7" xfId="0" applyFont="1" applyBorder="1"/>
    <xf numFmtId="0" fontId="72" fillId="0" borderId="25" xfId="0" applyFont="1" applyBorder="1" applyAlignment="1">
      <alignment horizontal="left" vertical="center"/>
    </xf>
    <xf numFmtId="0" fontId="72" fillId="0" borderId="0" xfId="0" applyFont="1"/>
    <xf numFmtId="0" fontId="75" fillId="0" borderId="0" xfId="0" applyFont="1" applyAlignment="1">
      <alignment horizontal="center"/>
    </xf>
    <xf numFmtId="1" fontId="75" fillId="0" borderId="0" xfId="0" applyNumberFormat="1" applyFont="1" applyAlignment="1">
      <alignment horizontal="center" vertical="center"/>
    </xf>
    <xf numFmtId="170" fontId="75" fillId="0" borderId="0" xfId="0" applyNumberFormat="1" applyFont="1" applyAlignment="1">
      <alignment horizontal="center" vertical="center"/>
    </xf>
    <xf numFmtId="170" fontId="76" fillId="0" borderId="0" xfId="0" applyNumberFormat="1" applyFont="1" applyAlignment="1">
      <alignment horizontal="center" vertical="center"/>
    </xf>
    <xf numFmtId="4" fontId="75" fillId="0" borderId="0" xfId="0" applyNumberFormat="1" applyFont="1" applyAlignment="1">
      <alignment horizontal="center" vertical="center"/>
    </xf>
    <xf numFmtId="2" fontId="75" fillId="0" borderId="0" xfId="0" applyNumberFormat="1" applyFont="1" applyAlignment="1">
      <alignment vertical="center"/>
    </xf>
    <xf numFmtId="0" fontId="78" fillId="10" borderId="17" xfId="0" applyFont="1" applyFill="1" applyBorder="1"/>
    <xf numFmtId="0" fontId="72" fillId="10" borderId="17" xfId="0" applyFont="1" applyFill="1" applyBorder="1"/>
    <xf numFmtId="0" fontId="73" fillId="10" borderId="7" xfId="0" applyFont="1" applyFill="1" applyBorder="1" applyAlignment="1">
      <alignment horizontal="left" vertical="center" wrapText="1"/>
    </xf>
    <xf numFmtId="0" fontId="73" fillId="10" borderId="7" xfId="0" applyFont="1" applyFill="1" applyBorder="1" applyAlignment="1">
      <alignment horizontal="center" vertical="center" wrapText="1"/>
    </xf>
    <xf numFmtId="1" fontId="73" fillId="10" borderId="7" xfId="0" applyNumberFormat="1" applyFont="1" applyFill="1" applyBorder="1" applyAlignment="1">
      <alignment horizontal="center" vertical="center"/>
    </xf>
    <xf numFmtId="166" fontId="73" fillId="10" borderId="7" xfId="0" applyNumberFormat="1" applyFont="1" applyFill="1" applyBorder="1" applyAlignment="1">
      <alignment horizontal="center" vertical="center" wrapText="1"/>
    </xf>
    <xf numFmtId="166" fontId="73" fillId="10" borderId="7" xfId="0" applyNumberFormat="1" applyFont="1" applyFill="1" applyBorder="1" applyAlignment="1">
      <alignment horizontal="center" vertical="center"/>
    </xf>
    <xf numFmtId="0" fontId="79" fillId="20" borderId="28" xfId="0" applyFont="1" applyFill="1" applyBorder="1" applyAlignment="1">
      <alignment vertical="center"/>
    </xf>
    <xf numFmtId="0" fontId="73" fillId="20" borderId="46" xfId="0" applyFont="1" applyFill="1" applyBorder="1" applyAlignment="1">
      <alignment horizontal="left" wrapText="1"/>
    </xf>
    <xf numFmtId="0" fontId="73" fillId="20" borderId="46" xfId="0" applyFont="1" applyFill="1" applyBorder="1"/>
    <xf numFmtId="0" fontId="73" fillId="20" borderId="42" xfId="0" applyFont="1" applyFill="1" applyBorder="1"/>
    <xf numFmtId="168" fontId="81" fillId="7" borderId="47" xfId="0" applyNumberFormat="1" applyFont="1" applyFill="1" applyBorder="1" applyAlignment="1">
      <alignment horizontal="center" vertical="center" wrapText="1"/>
    </xf>
    <xf numFmtId="0" fontId="81" fillId="7" borderId="47" xfId="0" applyFont="1" applyFill="1" applyBorder="1" applyAlignment="1">
      <alignment horizontal="right" vertical="center"/>
    </xf>
    <xf numFmtId="4" fontId="81" fillId="7" borderId="47" xfId="0" applyNumberFormat="1" applyFont="1" applyFill="1" applyBorder="1" applyAlignment="1">
      <alignment horizontal="right" vertical="center"/>
    </xf>
    <xf numFmtId="4" fontId="81" fillId="7" borderId="47" xfId="0" applyNumberFormat="1" applyFont="1" applyFill="1" applyBorder="1"/>
    <xf numFmtId="0" fontId="75" fillId="21" borderId="17" xfId="0" applyFont="1" applyFill="1" applyBorder="1"/>
    <xf numFmtId="0" fontId="72" fillId="0" borderId="26" xfId="0" applyFont="1" applyBorder="1" applyAlignment="1">
      <alignment horizontal="left" vertical="center"/>
    </xf>
    <xf numFmtId="0" fontId="72" fillId="0" borderId="0" xfId="0" applyFont="1" applyAlignment="1">
      <alignment horizontal="left" vertical="center"/>
    </xf>
    <xf numFmtId="0" fontId="72" fillId="7" borderId="17" xfId="0" applyFont="1" applyFill="1" applyBorder="1"/>
    <xf numFmtId="0" fontId="82" fillId="0" borderId="0" xfId="0" applyFont="1"/>
    <xf numFmtId="0" fontId="83" fillId="7" borderId="7" xfId="0" applyFont="1" applyFill="1" applyBorder="1" applyAlignment="1">
      <alignment vertical="center"/>
    </xf>
    <xf numFmtId="0" fontId="83" fillId="7" borderId="64" xfId="0" applyFont="1" applyFill="1" applyBorder="1" applyAlignment="1">
      <alignment horizontal="center" vertical="center" wrapText="1"/>
    </xf>
    <xf numFmtId="1" fontId="75" fillId="24" borderId="64" xfId="0" applyNumberFormat="1" applyFont="1" applyFill="1" applyBorder="1" applyAlignment="1">
      <alignment horizontal="center" vertical="center"/>
    </xf>
    <xf numFmtId="170" fontId="75" fillId="7" borderId="65" xfId="0" applyNumberFormat="1" applyFont="1" applyFill="1" applyBorder="1" applyAlignment="1">
      <alignment horizontal="center" vertical="center"/>
    </xf>
    <xf numFmtId="170" fontId="75" fillId="7" borderId="32" xfId="0" applyNumberFormat="1" applyFont="1" applyFill="1" applyBorder="1" applyAlignment="1">
      <alignment horizontal="center" vertical="center"/>
    </xf>
    <xf numFmtId="1" fontId="75" fillId="7" borderId="64" xfId="0" applyNumberFormat="1" applyFont="1" applyFill="1" applyBorder="1" applyAlignment="1">
      <alignment horizontal="center" vertical="center"/>
    </xf>
    <xf numFmtId="0" fontId="85" fillId="0" borderId="7" xfId="0" applyFont="1" applyBorder="1" applyAlignment="1">
      <alignment horizontal="right" vertical="center" wrapText="1"/>
    </xf>
    <xf numFmtId="168" fontId="86" fillId="7" borderId="48" xfId="0" applyNumberFormat="1" applyFont="1" applyFill="1" applyBorder="1" applyAlignment="1">
      <alignment horizontal="left" vertical="center"/>
    </xf>
    <xf numFmtId="0" fontId="87" fillId="7" borderId="48" xfId="0" applyFont="1" applyFill="1" applyBorder="1" applyAlignment="1">
      <alignment horizontal="left" vertical="center"/>
    </xf>
    <xf numFmtId="168" fontId="88" fillId="7" borderId="48" xfId="0" applyNumberFormat="1" applyFont="1" applyFill="1" applyBorder="1" applyAlignment="1">
      <alignment horizontal="left" vertical="center"/>
    </xf>
    <xf numFmtId="168" fontId="88" fillId="7" borderId="48" xfId="0" applyNumberFormat="1" applyFont="1" applyFill="1" applyBorder="1" applyAlignment="1">
      <alignment horizontal="center" vertical="center" wrapText="1"/>
    </xf>
    <xf numFmtId="0" fontId="88" fillId="7" borderId="48" xfId="0" applyFont="1" applyFill="1" applyBorder="1" applyAlignment="1">
      <alignment horizontal="right" vertical="center"/>
    </xf>
    <xf numFmtId="4" fontId="88" fillId="7" borderId="48" xfId="0" applyNumberFormat="1" applyFont="1" applyFill="1" applyBorder="1" applyAlignment="1">
      <alignment horizontal="center" vertical="center"/>
    </xf>
    <xf numFmtId="4" fontId="81" fillId="11" borderId="48" xfId="0" applyNumberFormat="1" applyFont="1" applyFill="1" applyBorder="1"/>
    <xf numFmtId="168" fontId="81" fillId="7" borderId="7" xfId="0" applyNumberFormat="1" applyFont="1" applyFill="1" applyBorder="1" applyAlignment="1">
      <alignment horizontal="center" vertical="center" wrapText="1"/>
    </xf>
    <xf numFmtId="0" fontId="81" fillId="7" borderId="7" xfId="0" applyFont="1" applyFill="1" applyBorder="1" applyAlignment="1">
      <alignment horizontal="right" vertical="center"/>
    </xf>
    <xf numFmtId="4" fontId="81" fillId="7" borderId="7" xfId="0" applyNumberFormat="1" applyFont="1" applyFill="1" applyBorder="1" applyAlignment="1">
      <alignment horizontal="center" vertical="center"/>
    </xf>
    <xf numFmtId="4" fontId="81" fillId="7" borderId="7" xfId="0" applyNumberFormat="1" applyFont="1" applyFill="1" applyBorder="1"/>
    <xf numFmtId="0" fontId="83" fillId="7" borderId="7" xfId="0" applyFont="1" applyFill="1" applyBorder="1" applyAlignment="1">
      <alignment vertical="center" wrapText="1"/>
    </xf>
    <xf numFmtId="0" fontId="83" fillId="7" borderId="7" xfId="0" applyFont="1" applyFill="1" applyBorder="1" applyAlignment="1">
      <alignment horizontal="center" vertical="center" wrapText="1"/>
    </xf>
    <xf numFmtId="1" fontId="75" fillId="7" borderId="32" xfId="0" applyNumberFormat="1" applyFont="1" applyFill="1" applyBorder="1" applyAlignment="1">
      <alignment horizontal="center" vertical="center"/>
    </xf>
    <xf numFmtId="0" fontId="85" fillId="0" borderId="7" xfId="0" applyFont="1" applyBorder="1" applyAlignment="1">
      <alignment horizontal="center"/>
    </xf>
    <xf numFmtId="0" fontId="85" fillId="7" borderId="7" xfId="0" applyFont="1" applyFill="1" applyBorder="1" applyAlignment="1">
      <alignment horizontal="center"/>
    </xf>
    <xf numFmtId="170" fontId="75" fillId="7" borderId="49" xfId="0" applyNumberFormat="1" applyFont="1" applyFill="1" applyBorder="1" applyAlignment="1">
      <alignment horizontal="center" vertical="center"/>
    </xf>
    <xf numFmtId="0" fontId="85" fillId="0" borderId="0" xfId="0" applyFont="1" applyAlignment="1">
      <alignment horizontal="right" vertical="center" wrapText="1"/>
    </xf>
    <xf numFmtId="168" fontId="86" fillId="7" borderId="34" xfId="0" applyNumberFormat="1" applyFont="1" applyFill="1" applyBorder="1" applyAlignment="1">
      <alignment horizontal="left" vertical="center"/>
    </xf>
    <xf numFmtId="0" fontId="87" fillId="7" borderId="34" xfId="0" applyFont="1" applyFill="1" applyBorder="1" applyAlignment="1">
      <alignment horizontal="left" vertical="center"/>
    </xf>
    <xf numFmtId="168" fontId="88" fillId="7" borderId="34" xfId="0" applyNumberFormat="1" applyFont="1" applyFill="1" applyBorder="1" applyAlignment="1">
      <alignment horizontal="left" vertical="center"/>
    </xf>
    <xf numFmtId="168" fontId="88" fillId="7" borderId="34" xfId="0" applyNumberFormat="1" applyFont="1" applyFill="1" applyBorder="1" applyAlignment="1">
      <alignment horizontal="center" vertical="center" wrapText="1"/>
    </xf>
    <xf numFmtId="0" fontId="88" fillId="7" borderId="34" xfId="0" applyFont="1" applyFill="1" applyBorder="1" applyAlignment="1">
      <alignment horizontal="right" vertical="center"/>
    </xf>
    <xf numFmtId="4" fontId="88" fillId="7" borderId="34" xfId="0" applyNumberFormat="1" applyFont="1" applyFill="1" applyBorder="1" applyAlignment="1">
      <alignment horizontal="right" vertical="center"/>
    </xf>
    <xf numFmtId="4" fontId="81" fillId="11" borderId="34" xfId="0" applyNumberFormat="1" applyFont="1" applyFill="1" applyBorder="1"/>
    <xf numFmtId="0" fontId="81" fillId="0" borderId="50" xfId="0" applyFont="1" applyBorder="1" applyAlignment="1">
      <alignment horizontal="left" vertical="center"/>
    </xf>
    <xf numFmtId="4" fontId="81" fillId="11" borderId="51" xfId="0" applyNumberFormat="1" applyFont="1" applyFill="1" applyBorder="1"/>
    <xf numFmtId="4" fontId="81" fillId="11" borderId="7" xfId="0" applyNumberFormat="1" applyFont="1" applyFill="1" applyBorder="1"/>
    <xf numFmtId="4" fontId="81" fillId="11" borderId="49" xfId="0" applyNumberFormat="1" applyFont="1" applyFill="1" applyBorder="1"/>
    <xf numFmtId="4" fontId="81" fillId="7" borderId="48" xfId="0" applyNumberFormat="1" applyFont="1" applyFill="1" applyBorder="1"/>
    <xf numFmtId="4" fontId="81" fillId="7" borderId="53" xfId="0" applyNumberFormat="1" applyFont="1" applyFill="1" applyBorder="1"/>
    <xf numFmtId="4" fontId="85" fillId="7" borderId="7" xfId="0" applyNumberFormat="1" applyFont="1" applyFill="1" applyBorder="1" applyAlignment="1">
      <alignment horizontal="right" vertical="center" wrapText="1"/>
    </xf>
    <xf numFmtId="0" fontId="85" fillId="7" borderId="7" xfId="0" applyFont="1" applyFill="1" applyBorder="1"/>
    <xf numFmtId="0" fontId="85" fillId="7" borderId="7" xfId="0" applyFont="1" applyFill="1" applyBorder="1" applyAlignment="1">
      <alignment horizontal="right" vertical="center" wrapText="1"/>
    </xf>
    <xf numFmtId="170" fontId="85" fillId="0" borderId="0" xfId="0" applyNumberFormat="1" applyFont="1"/>
    <xf numFmtId="173" fontId="75" fillId="7" borderId="32" xfId="0" applyNumberFormat="1" applyFont="1" applyFill="1" applyBorder="1" applyAlignment="1">
      <alignment horizontal="center" vertical="center"/>
    </xf>
    <xf numFmtId="4" fontId="85" fillId="0" borderId="7" xfId="0" applyNumberFormat="1" applyFont="1" applyBorder="1" applyAlignment="1">
      <alignment horizontal="center" vertical="center" wrapText="1"/>
    </xf>
    <xf numFmtId="168" fontId="86" fillId="7" borderId="47" xfId="0" applyNumberFormat="1" applyFont="1" applyFill="1" applyBorder="1" applyAlignment="1">
      <alignment horizontal="left" vertical="center"/>
    </xf>
    <xf numFmtId="0" fontId="81" fillId="7" borderId="47" xfId="0" applyFont="1" applyFill="1" applyBorder="1" applyAlignment="1">
      <alignment horizontal="left" vertical="center"/>
    </xf>
    <xf numFmtId="168" fontId="88" fillId="7" borderId="47" xfId="0" applyNumberFormat="1" applyFont="1" applyFill="1" applyBorder="1" applyAlignment="1">
      <alignment horizontal="left" vertical="center"/>
    </xf>
    <xf numFmtId="168" fontId="88" fillId="7" borderId="47" xfId="0" applyNumberFormat="1" applyFont="1" applyFill="1" applyBorder="1" applyAlignment="1">
      <alignment horizontal="center" vertical="center" wrapText="1"/>
    </xf>
    <xf numFmtId="170" fontId="88" fillId="7" borderId="48" xfId="0" applyNumberFormat="1" applyFont="1" applyFill="1" applyBorder="1" applyAlignment="1">
      <alignment horizontal="center" vertical="center"/>
    </xf>
    <xf numFmtId="168" fontId="88" fillId="7" borderId="7" xfId="0" applyNumberFormat="1" applyFont="1" applyFill="1" applyBorder="1" applyAlignment="1">
      <alignment horizontal="center" vertical="center" wrapText="1"/>
    </xf>
    <xf numFmtId="0" fontId="88" fillId="7" borderId="7" xfId="0" applyFont="1" applyFill="1" applyBorder="1" applyAlignment="1">
      <alignment horizontal="right" vertical="center"/>
    </xf>
    <xf numFmtId="170" fontId="88" fillId="7" borderId="7" xfId="0" applyNumberFormat="1" applyFont="1" applyFill="1" applyBorder="1" applyAlignment="1">
      <alignment horizontal="center" vertical="center"/>
    </xf>
    <xf numFmtId="168" fontId="86" fillId="7" borderId="7" xfId="0" applyNumberFormat="1" applyFont="1" applyFill="1" applyBorder="1" applyAlignment="1">
      <alignment horizontal="left" vertical="center"/>
    </xf>
    <xf numFmtId="0" fontId="81" fillId="7" borderId="7" xfId="0" applyFont="1" applyFill="1" applyBorder="1" applyAlignment="1">
      <alignment horizontal="left" vertical="center"/>
    </xf>
    <xf numFmtId="168" fontId="88" fillId="7" borderId="7" xfId="0" applyNumberFormat="1" applyFont="1" applyFill="1" applyBorder="1" applyAlignment="1">
      <alignment horizontal="left" vertical="center"/>
    </xf>
    <xf numFmtId="170" fontId="81" fillId="7" borderId="7" xfId="0" applyNumberFormat="1" applyFont="1" applyFill="1" applyBorder="1" applyAlignment="1">
      <alignment horizontal="center" vertical="center"/>
    </xf>
    <xf numFmtId="1" fontId="82" fillId="7" borderId="32" xfId="0" applyNumberFormat="1" applyFont="1" applyFill="1" applyBorder="1" applyAlignment="1">
      <alignment horizontal="center" vertical="center"/>
    </xf>
    <xf numFmtId="0" fontId="81" fillId="7" borderId="34" xfId="0" applyFont="1" applyFill="1" applyBorder="1" applyAlignment="1">
      <alignment horizontal="left" vertical="center"/>
    </xf>
    <xf numFmtId="168" fontId="81" fillId="22" borderId="7" xfId="0" applyNumberFormat="1" applyFont="1" applyFill="1" applyBorder="1" applyAlignment="1">
      <alignment horizontal="left" vertical="center"/>
    </xf>
    <xf numFmtId="0" fontId="81" fillId="22" borderId="7" xfId="0" applyFont="1" applyFill="1" applyBorder="1" applyAlignment="1">
      <alignment horizontal="left" vertical="center"/>
    </xf>
    <xf numFmtId="168" fontId="85" fillId="22" borderId="7" xfId="0" applyNumberFormat="1" applyFont="1" applyFill="1" applyBorder="1" applyAlignment="1">
      <alignment horizontal="left" vertical="center"/>
    </xf>
    <xf numFmtId="4" fontId="89" fillId="22" borderId="7" xfId="0" applyNumberFormat="1" applyFont="1" applyFill="1" applyBorder="1"/>
    <xf numFmtId="4" fontId="89" fillId="22" borderId="7" xfId="0" applyNumberFormat="1" applyFont="1" applyFill="1" applyBorder="1" applyAlignment="1">
      <alignment horizontal="right" vertical="center"/>
    </xf>
    <xf numFmtId="4" fontId="81" fillId="22" borderId="7" xfId="0" applyNumberFormat="1" applyFont="1" applyFill="1" applyBorder="1"/>
    <xf numFmtId="0" fontId="82" fillId="6" borderId="17" xfId="0" applyFont="1" applyFill="1" applyBorder="1" applyAlignment="1">
      <alignment horizontal="left" vertical="center"/>
    </xf>
    <xf numFmtId="0" fontId="82" fillId="6" borderId="17" xfId="0" applyFont="1" applyFill="1" applyBorder="1"/>
    <xf numFmtId="172" fontId="81" fillId="6" borderId="7" xfId="0" applyNumberFormat="1" applyFont="1" applyFill="1" applyBorder="1" applyAlignment="1">
      <alignment vertical="center"/>
    </xf>
    <xf numFmtId="0" fontId="90" fillId="0" borderId="0" xfId="0" applyFont="1"/>
    <xf numFmtId="0" fontId="91" fillId="0" borderId="0" xfId="0" applyFont="1" applyAlignment="1">
      <alignment horizontal="left"/>
    </xf>
    <xf numFmtId="0" fontId="91" fillId="0" borderId="0" xfId="0" applyFont="1"/>
    <xf numFmtId="0" fontId="92" fillId="0" borderId="0" xfId="0" applyFont="1" applyAlignment="1">
      <alignment horizontal="left" vertical="center"/>
    </xf>
    <xf numFmtId="0" fontId="92" fillId="0" borderId="0" xfId="0" applyFont="1" applyAlignment="1">
      <alignment horizontal="left"/>
    </xf>
    <xf numFmtId="0" fontId="91" fillId="10" borderId="7" xfId="0" applyFont="1" applyFill="1" applyBorder="1" applyAlignment="1">
      <alignment horizontal="center" vertical="center"/>
    </xf>
    <xf numFmtId="168" fontId="93" fillId="0" borderId="7" xfId="0" applyNumberFormat="1" applyFont="1" applyBorder="1" applyAlignment="1">
      <alignment horizontal="left" vertical="center"/>
    </xf>
    <xf numFmtId="0" fontId="91" fillId="11" borderId="7" xfId="0" applyFont="1" applyFill="1" applyBorder="1"/>
    <xf numFmtId="0" fontId="94" fillId="7" borderId="7" xfId="0" applyFont="1" applyFill="1" applyBorder="1" applyAlignment="1">
      <alignment vertical="center" wrapText="1"/>
    </xf>
    <xf numFmtId="3" fontId="90" fillId="7" borderId="7" xfId="0" applyNumberFormat="1" applyFont="1" applyFill="1" applyBorder="1" applyAlignment="1">
      <alignment horizontal="left" vertical="center"/>
    </xf>
    <xf numFmtId="49" fontId="94" fillId="0" borderId="7" xfId="0" applyNumberFormat="1" applyFont="1" applyBorder="1" applyAlignment="1">
      <alignment horizontal="left" vertical="top" wrapText="1"/>
    </xf>
    <xf numFmtId="0" fontId="95" fillId="7" borderId="7" xfId="0" applyFont="1" applyFill="1" applyBorder="1" applyAlignment="1">
      <alignment horizontal="left" vertical="center" wrapText="1"/>
    </xf>
    <xf numFmtId="3" fontId="90" fillId="0" borderId="7" xfId="0" applyNumberFormat="1" applyFont="1" applyBorder="1" applyAlignment="1">
      <alignment horizontal="left" vertical="center" wrapText="1"/>
    </xf>
    <xf numFmtId="2" fontId="90" fillId="6" borderId="7" xfId="0" applyNumberFormat="1" applyFont="1" applyFill="1" applyBorder="1" applyAlignment="1">
      <alignment vertical="center" wrapText="1"/>
    </xf>
    <xf numFmtId="3" fontId="90" fillId="7" borderId="7" xfId="0" applyNumberFormat="1" applyFont="1" applyFill="1" applyBorder="1" applyAlignment="1">
      <alignment horizontal="left" vertical="center" wrapText="1"/>
    </xf>
    <xf numFmtId="0" fontId="90" fillId="7" borderId="7" xfId="0" applyFont="1" applyFill="1" applyBorder="1" applyAlignment="1">
      <alignment vertical="center" wrapText="1"/>
    </xf>
    <xf numFmtId="0" fontId="90" fillId="7" borderId="7" xfId="0" applyFont="1" applyFill="1" applyBorder="1" applyAlignment="1">
      <alignment horizontal="left" vertical="center" wrapText="1"/>
    </xf>
    <xf numFmtId="49" fontId="94" fillId="7" borderId="7" xfId="0" applyNumberFormat="1" applyFont="1" applyFill="1" applyBorder="1" applyAlignment="1">
      <alignment horizontal="left" vertical="center" wrapText="1"/>
    </xf>
    <xf numFmtId="0" fontId="94" fillId="0" borderId="7" xfId="0" applyFont="1" applyBorder="1" applyAlignment="1">
      <alignment vertical="center" wrapText="1"/>
    </xf>
    <xf numFmtId="2" fontId="90" fillId="0" borderId="7" xfId="0" applyNumberFormat="1" applyFont="1" applyBorder="1" applyAlignment="1">
      <alignment vertical="center" wrapText="1"/>
    </xf>
    <xf numFmtId="0" fontId="96" fillId="7" borderId="7" xfId="0" applyFont="1" applyFill="1" applyBorder="1" applyAlignment="1">
      <alignment vertical="center"/>
    </xf>
    <xf numFmtId="49" fontId="94" fillId="0" borderId="7" xfId="0" applyNumberFormat="1" applyFont="1" applyBorder="1" applyAlignment="1">
      <alignment horizontal="left" vertical="center" wrapText="1"/>
    </xf>
    <xf numFmtId="2" fontId="90" fillId="7" borderId="7" xfId="0" applyNumberFormat="1" applyFont="1" applyFill="1" applyBorder="1" applyAlignment="1">
      <alignment vertical="center"/>
    </xf>
    <xf numFmtId="0" fontId="95" fillId="6" borderId="7" xfId="0" applyFont="1" applyFill="1" applyBorder="1" applyAlignment="1">
      <alignment vertical="center" wrapText="1"/>
    </xf>
    <xf numFmtId="0" fontId="94" fillId="6" borderId="7" xfId="0" applyFont="1" applyFill="1" applyBorder="1" applyAlignment="1">
      <alignment vertical="center" wrapText="1"/>
    </xf>
    <xf numFmtId="0" fontId="91" fillId="11" borderId="18" xfId="0" applyFont="1" applyFill="1" applyBorder="1"/>
    <xf numFmtId="168" fontId="91" fillId="6" borderId="7" xfId="0" applyNumberFormat="1" applyFont="1" applyFill="1" applyBorder="1" applyAlignment="1">
      <alignment horizontal="left" vertical="center"/>
    </xf>
    <xf numFmtId="168" fontId="91" fillId="0" borderId="7" xfId="0" applyNumberFormat="1" applyFont="1" applyBorder="1" applyAlignment="1">
      <alignment horizontal="left" vertical="center"/>
    </xf>
    <xf numFmtId="0" fontId="92" fillId="14" borderId="7" xfId="0" applyFont="1" applyFill="1" applyBorder="1"/>
    <xf numFmtId="170" fontId="91" fillId="7" borderId="28" xfId="0" applyNumberFormat="1" applyFont="1" applyFill="1" applyBorder="1" applyAlignment="1">
      <alignment horizontal="left" vertical="center" wrapText="1"/>
    </xf>
    <xf numFmtId="3" fontId="90" fillId="7" borderId="30" xfId="0" applyNumberFormat="1" applyFont="1" applyFill="1" applyBorder="1" applyAlignment="1">
      <alignment horizontal="left" vertical="center" wrapText="1"/>
    </xf>
    <xf numFmtId="3" fontId="90" fillId="7" borderId="32" xfId="0" applyNumberFormat="1" applyFont="1" applyFill="1" applyBorder="1" applyAlignment="1">
      <alignment horizontal="left" vertical="center" wrapText="1"/>
    </xf>
    <xf numFmtId="3" fontId="90" fillId="7" borderId="17" xfId="0" applyNumberFormat="1" applyFont="1" applyFill="1" applyBorder="1" applyAlignment="1">
      <alignment horizontal="left" vertical="center" wrapText="1"/>
    </xf>
    <xf numFmtId="2" fontId="90" fillId="7" borderId="7" xfId="0" applyNumberFormat="1" applyFont="1" applyFill="1" applyBorder="1" applyAlignment="1">
      <alignment vertical="center" wrapText="1"/>
    </xf>
    <xf numFmtId="0" fontId="94" fillId="7" borderId="7" xfId="0" applyFont="1" applyFill="1" applyBorder="1" applyAlignment="1">
      <alignment horizontal="left" vertical="center" wrapText="1"/>
    </xf>
    <xf numFmtId="0" fontId="92" fillId="0" borderId="7" xfId="0" applyFont="1" applyBorder="1" applyAlignment="1">
      <alignment horizontal="left" vertical="center"/>
    </xf>
    <xf numFmtId="3" fontId="90" fillId="7" borderId="35" xfId="0" applyNumberFormat="1" applyFont="1" applyFill="1" applyBorder="1" applyAlignment="1">
      <alignment horizontal="left" vertical="center"/>
    </xf>
    <xf numFmtId="0" fontId="95" fillId="7" borderId="7" xfId="0" applyFont="1" applyFill="1" applyBorder="1" applyAlignment="1">
      <alignment vertical="center" wrapText="1"/>
    </xf>
    <xf numFmtId="0" fontId="90" fillId="6" borderId="7" xfId="0" applyFont="1" applyFill="1" applyBorder="1" applyAlignment="1">
      <alignment horizontal="left" vertical="center" wrapText="1"/>
    </xf>
    <xf numFmtId="170" fontId="90" fillId="7" borderId="28" xfId="0" applyNumberFormat="1" applyFont="1" applyFill="1" applyBorder="1" applyAlignment="1">
      <alignment horizontal="left" vertical="top" wrapText="1"/>
    </xf>
    <xf numFmtId="0" fontId="92" fillId="7" borderId="7" xfId="0" applyFont="1" applyFill="1" applyBorder="1" applyAlignment="1">
      <alignment horizontal="center" vertical="center"/>
    </xf>
    <xf numFmtId="0" fontId="91" fillId="6" borderId="7" xfId="0" applyFont="1" applyFill="1" applyBorder="1"/>
    <xf numFmtId="170" fontId="90" fillId="7" borderId="28" xfId="0" applyNumberFormat="1" applyFont="1" applyFill="1" applyBorder="1" applyAlignment="1">
      <alignment horizontal="left" vertical="center" wrapText="1"/>
    </xf>
    <xf numFmtId="168" fontId="90" fillId="7" borderId="7" xfId="0" applyNumberFormat="1" applyFont="1" applyFill="1" applyBorder="1" applyAlignment="1">
      <alignment horizontal="left" vertical="center" wrapText="1"/>
    </xf>
    <xf numFmtId="0" fontId="90" fillId="6" borderId="7" xfId="0" applyFont="1" applyFill="1" applyBorder="1" applyAlignment="1">
      <alignment horizontal="left" vertical="center"/>
    </xf>
    <xf numFmtId="2" fontId="95" fillId="7" borderId="7" xfId="0" applyNumberFormat="1" applyFont="1" applyFill="1" applyBorder="1" applyAlignment="1">
      <alignment vertical="center"/>
    </xf>
    <xf numFmtId="0" fontId="91" fillId="7" borderId="7" xfId="0" applyFont="1" applyFill="1" applyBorder="1" applyAlignment="1">
      <alignment horizontal="left" vertical="center"/>
    </xf>
    <xf numFmtId="0" fontId="91" fillId="6" borderId="7" xfId="0" applyFont="1" applyFill="1" applyBorder="1" applyAlignment="1">
      <alignment horizontal="left" vertical="center"/>
    </xf>
    <xf numFmtId="0" fontId="91" fillId="0" borderId="7" xfId="0" applyFont="1" applyBorder="1"/>
    <xf numFmtId="0" fontId="92" fillId="6" borderId="7" xfId="0" applyFont="1" applyFill="1" applyBorder="1" applyAlignment="1">
      <alignment horizontal="left" vertical="center"/>
    </xf>
    <xf numFmtId="3" fontId="90" fillId="6" borderId="36" xfId="0" applyNumberFormat="1" applyFont="1" applyFill="1" applyBorder="1" applyAlignment="1">
      <alignment horizontal="left" vertical="center" wrapText="1"/>
    </xf>
    <xf numFmtId="168" fontId="90" fillId="6" borderId="7" xfId="0" applyNumberFormat="1" applyFont="1" applyFill="1" applyBorder="1" applyAlignment="1">
      <alignment horizontal="left" vertical="center" wrapText="1"/>
    </xf>
    <xf numFmtId="168" fontId="91" fillId="0" borderId="7" xfId="0" applyNumberFormat="1" applyFont="1" applyBorder="1" applyAlignment="1">
      <alignment horizontal="center" vertical="center" wrapText="1"/>
    </xf>
    <xf numFmtId="0" fontId="91" fillId="6" borderId="7" xfId="0" applyFont="1" applyFill="1" applyBorder="1" applyAlignment="1">
      <alignment vertical="center"/>
    </xf>
    <xf numFmtId="0" fontId="91" fillId="0" borderId="2" xfId="0" applyFont="1" applyBorder="1"/>
    <xf numFmtId="0" fontId="97" fillId="7" borderId="27" xfId="0" applyFont="1" applyFill="1" applyBorder="1" applyAlignment="1">
      <alignment vertical="center"/>
    </xf>
    <xf numFmtId="2" fontId="91" fillId="7" borderId="7" xfId="0" applyNumberFormat="1" applyFont="1" applyFill="1" applyBorder="1" applyAlignment="1">
      <alignment vertical="center"/>
    </xf>
    <xf numFmtId="168" fontId="98" fillId="6" borderId="7" xfId="0" applyNumberFormat="1" applyFont="1" applyFill="1" applyBorder="1" applyAlignment="1">
      <alignment vertical="center"/>
    </xf>
    <xf numFmtId="3" fontId="90" fillId="6" borderId="7" xfId="0" applyNumberFormat="1" applyFont="1" applyFill="1" applyBorder="1" applyAlignment="1">
      <alignment horizontal="left" vertical="center" wrapText="1"/>
    </xf>
    <xf numFmtId="49" fontId="90" fillId="7" borderId="7" xfId="0" applyNumberFormat="1" applyFont="1" applyFill="1" applyBorder="1" applyAlignment="1">
      <alignment horizontal="left" vertical="center" wrapText="1"/>
    </xf>
    <xf numFmtId="49" fontId="90" fillId="6" borderId="7" xfId="0" applyNumberFormat="1" applyFont="1" applyFill="1" applyBorder="1" applyAlignment="1">
      <alignment horizontal="left" vertical="center" wrapText="1"/>
    </xf>
    <xf numFmtId="0" fontId="94" fillId="6" borderId="7" xfId="0" applyFont="1" applyFill="1" applyBorder="1" applyAlignment="1">
      <alignment horizontal="left" vertical="center" wrapText="1"/>
    </xf>
    <xf numFmtId="3" fontId="90" fillId="6" borderId="32" xfId="0" applyNumberFormat="1" applyFont="1" applyFill="1" applyBorder="1" applyAlignment="1">
      <alignment horizontal="left" vertical="center"/>
    </xf>
    <xf numFmtId="49" fontId="94" fillId="6" borderId="7" xfId="0" applyNumberFormat="1" applyFont="1" applyFill="1" applyBorder="1" applyAlignment="1">
      <alignment horizontal="left" vertical="top" wrapText="1"/>
    </xf>
    <xf numFmtId="168" fontId="90" fillId="0" borderId="7" xfId="0" applyNumberFormat="1" applyFont="1" applyBorder="1" applyAlignment="1">
      <alignment horizontal="center" vertical="center" wrapText="1"/>
    </xf>
    <xf numFmtId="49" fontId="95" fillId="6" borderId="7" xfId="0" applyNumberFormat="1" applyFont="1" applyFill="1" applyBorder="1" applyAlignment="1">
      <alignment horizontal="left" vertical="center" wrapText="1"/>
    </xf>
    <xf numFmtId="168" fontId="99" fillId="12" borderId="7" xfId="0" applyNumberFormat="1" applyFont="1" applyFill="1" applyBorder="1" applyAlignment="1">
      <alignment horizontal="left" vertical="center"/>
    </xf>
    <xf numFmtId="0" fontId="95" fillId="6" borderId="7" xfId="0" applyFont="1" applyFill="1" applyBorder="1" applyAlignment="1">
      <alignment horizontal="left" vertical="center" wrapText="1"/>
    </xf>
    <xf numFmtId="168" fontId="99" fillId="7" borderId="7" xfId="0" applyNumberFormat="1" applyFont="1" applyFill="1" applyBorder="1" applyAlignment="1">
      <alignment horizontal="left" vertical="center"/>
    </xf>
    <xf numFmtId="168" fontId="99" fillId="6" borderId="7" xfId="0" applyNumberFormat="1" applyFont="1" applyFill="1" applyBorder="1" applyAlignment="1">
      <alignment vertical="center"/>
    </xf>
    <xf numFmtId="0" fontId="100" fillId="0" borderId="7" xfId="0" applyFont="1" applyBorder="1"/>
    <xf numFmtId="0" fontId="99" fillId="0" borderId="7" xfId="0" applyFont="1" applyBorder="1" applyAlignment="1">
      <alignment horizontal="center" vertical="center"/>
    </xf>
    <xf numFmtId="3" fontId="90" fillId="6" borderId="7" xfId="0" applyNumberFormat="1" applyFont="1" applyFill="1" applyBorder="1" applyAlignment="1">
      <alignment vertical="center" wrapText="1"/>
    </xf>
    <xf numFmtId="168" fontId="99" fillId="6" borderId="7" xfId="0" applyNumberFormat="1" applyFont="1" applyFill="1" applyBorder="1" applyAlignment="1">
      <alignment horizontal="left" vertical="center"/>
    </xf>
    <xf numFmtId="0" fontId="101" fillId="5" borderId="7" xfId="0" applyFont="1" applyFill="1" applyBorder="1" applyAlignment="1">
      <alignment horizontal="center" vertical="center" wrapText="1"/>
    </xf>
    <xf numFmtId="0" fontId="90" fillId="7" borderId="7" xfId="0" applyFont="1" applyFill="1" applyBorder="1" applyAlignment="1">
      <alignment horizontal="left" vertical="center"/>
    </xf>
    <xf numFmtId="168" fontId="91" fillId="7" borderId="7" xfId="0" applyNumberFormat="1" applyFont="1" applyFill="1" applyBorder="1" applyAlignment="1">
      <alignment horizontal="left" vertical="center"/>
    </xf>
    <xf numFmtId="0" fontId="97" fillId="0" borderId="7" xfId="0" applyFont="1" applyBorder="1" applyAlignment="1">
      <alignment vertical="center"/>
    </xf>
    <xf numFmtId="49" fontId="95" fillId="7" borderId="7" xfId="0" applyNumberFormat="1" applyFont="1" applyFill="1" applyBorder="1" applyAlignment="1">
      <alignment horizontal="left" vertical="center" wrapText="1"/>
    </xf>
    <xf numFmtId="168" fontId="91" fillId="6" borderId="7" xfId="0" applyNumberFormat="1" applyFont="1" applyFill="1" applyBorder="1" applyAlignment="1">
      <alignment horizontal="center" vertical="center" wrapText="1"/>
    </xf>
    <xf numFmtId="3" fontId="90" fillId="6" borderId="7" xfId="0" applyNumberFormat="1" applyFont="1" applyFill="1" applyBorder="1" applyAlignment="1">
      <alignment horizontal="left" vertical="center"/>
    </xf>
    <xf numFmtId="0" fontId="96" fillId="7" borderId="7" xfId="0" applyFont="1" applyFill="1" applyBorder="1" applyAlignment="1">
      <alignment vertical="center" wrapText="1"/>
    </xf>
    <xf numFmtId="3" fontId="98" fillId="0" borderId="7" xfId="0" applyNumberFormat="1" applyFont="1" applyBorder="1" applyAlignment="1">
      <alignment horizontal="left" vertical="center"/>
    </xf>
    <xf numFmtId="0" fontId="90" fillId="14" borderId="7" xfId="0" applyFont="1" applyFill="1" applyBorder="1"/>
    <xf numFmtId="0" fontId="95" fillId="0" borderId="7" xfId="0" applyFont="1" applyBorder="1"/>
    <xf numFmtId="168" fontId="99" fillId="0" borderId="7" xfId="0" applyNumberFormat="1" applyFont="1" applyBorder="1" applyAlignment="1">
      <alignment horizontal="left" vertical="center"/>
    </xf>
    <xf numFmtId="2" fontId="102" fillId="0" borderId="7" xfId="0" applyNumberFormat="1" applyFont="1" applyBorder="1" applyAlignment="1">
      <alignment vertical="center" wrapText="1"/>
    </xf>
    <xf numFmtId="0" fontId="91" fillId="6" borderId="7" xfId="0" applyFont="1" applyFill="1" applyBorder="1" applyAlignment="1">
      <alignment horizontal="left" vertical="top" wrapText="1"/>
    </xf>
    <xf numFmtId="0" fontId="91" fillId="7" borderId="15" xfId="0" applyFont="1" applyFill="1" applyBorder="1" applyAlignment="1">
      <alignment horizontal="left" vertical="top" wrapText="1"/>
    </xf>
    <xf numFmtId="0" fontId="90" fillId="0" borderId="7" xfId="0" applyFont="1" applyBorder="1"/>
    <xf numFmtId="0" fontId="102" fillId="6" borderId="7" xfId="0" applyFont="1" applyFill="1" applyBorder="1" applyAlignment="1">
      <alignment vertical="top" wrapText="1"/>
    </xf>
    <xf numFmtId="3" fontId="91" fillId="6" borderId="7" xfId="0" applyNumberFormat="1" applyFont="1" applyFill="1" applyBorder="1" applyAlignment="1">
      <alignment horizontal="left" vertical="center"/>
    </xf>
    <xf numFmtId="0" fontId="103" fillId="14" borderId="7" xfId="0" applyFont="1" applyFill="1" applyBorder="1"/>
    <xf numFmtId="0" fontId="103" fillId="7" borderId="7" xfId="0" applyFont="1" applyFill="1" applyBorder="1"/>
    <xf numFmtId="0" fontId="95" fillId="7" borderId="7" xfId="0" applyFont="1" applyFill="1" applyBorder="1"/>
    <xf numFmtId="0" fontId="91" fillId="0" borderId="7" xfId="0" applyFont="1" applyBorder="1" applyAlignment="1">
      <alignment horizontal="left" vertical="top"/>
    </xf>
    <xf numFmtId="0" fontId="91" fillId="6" borderId="7" xfId="0" applyFont="1" applyFill="1" applyBorder="1" applyAlignment="1">
      <alignment horizontal="left" vertical="top"/>
    </xf>
    <xf numFmtId="0" fontId="104" fillId="19" borderId="7" xfId="0" applyFont="1" applyFill="1" applyBorder="1"/>
    <xf numFmtId="49" fontId="94" fillId="0" borderId="0" xfId="0" applyNumberFormat="1" applyFont="1" applyAlignment="1">
      <alignment horizontal="left" vertical="top" wrapText="1"/>
    </xf>
    <xf numFmtId="0" fontId="90" fillId="6" borderId="7" xfId="0" applyFont="1" applyFill="1" applyBorder="1" applyAlignment="1">
      <alignment vertical="center" wrapText="1"/>
    </xf>
    <xf numFmtId="0" fontId="90" fillId="6" borderId="7" xfId="0" applyFont="1" applyFill="1" applyBorder="1" applyAlignment="1">
      <alignment vertical="center"/>
    </xf>
    <xf numFmtId="49" fontId="105" fillId="0" borderId="7" xfId="0" applyNumberFormat="1" applyFont="1" applyBorder="1" applyAlignment="1">
      <alignment horizontal="left" vertical="center" wrapText="1"/>
    </xf>
    <xf numFmtId="3" fontId="95" fillId="6" borderId="7" xfId="0" applyNumberFormat="1" applyFont="1" applyFill="1" applyBorder="1" applyAlignment="1">
      <alignment horizontal="left" vertical="center" wrapText="1"/>
    </xf>
    <xf numFmtId="0" fontId="95" fillId="0" borderId="0" xfId="0" applyFont="1"/>
    <xf numFmtId="0" fontId="91" fillId="0" borderId="7" xfId="0" applyFont="1" applyBorder="1" applyAlignment="1">
      <alignment vertical="center"/>
    </xf>
    <xf numFmtId="3" fontId="90" fillId="7" borderId="45" xfId="0" applyNumberFormat="1" applyFont="1" applyFill="1" applyBorder="1" applyAlignment="1">
      <alignment horizontal="left" vertical="center" wrapText="1"/>
    </xf>
    <xf numFmtId="0" fontId="92" fillId="0" borderId="7" xfId="0" applyFont="1" applyBorder="1"/>
    <xf numFmtId="0" fontId="91" fillId="7" borderId="15" xfId="0" applyFont="1" applyFill="1" applyBorder="1" applyAlignment="1">
      <alignment horizontal="center" vertical="center"/>
    </xf>
    <xf numFmtId="0" fontId="81" fillId="0" borderId="0" xfId="0" applyFont="1" applyAlignment="1">
      <alignment horizontal="left"/>
    </xf>
    <xf numFmtId="0" fontId="81" fillId="0" borderId="0" xfId="0" applyFont="1"/>
    <xf numFmtId="0" fontId="106" fillId="0" borderId="0" xfId="0" applyFont="1" applyAlignment="1">
      <alignment horizontal="left" vertical="center"/>
    </xf>
    <xf numFmtId="0" fontId="106" fillId="0" borderId="0" xfId="0" applyFont="1" applyAlignment="1">
      <alignment horizontal="left"/>
    </xf>
    <xf numFmtId="0" fontId="81" fillId="10" borderId="7" xfId="0" applyFont="1" applyFill="1" applyBorder="1" applyAlignment="1">
      <alignment horizontal="center" vertical="center"/>
    </xf>
    <xf numFmtId="0" fontId="85" fillId="24" borderId="64" xfId="0" applyFont="1" applyFill="1" applyBorder="1" applyAlignment="1">
      <alignment wrapText="1"/>
    </xf>
    <xf numFmtId="0" fontId="85" fillId="7" borderId="7" xfId="0" applyFont="1" applyFill="1" applyBorder="1" applyAlignment="1">
      <alignment vertical="center" wrapText="1"/>
    </xf>
    <xf numFmtId="0" fontId="108" fillId="0" borderId="0" xfId="0" applyFont="1"/>
    <xf numFmtId="0" fontId="85" fillId="24" borderId="17" xfId="0" applyFont="1" applyFill="1" applyBorder="1" applyAlignment="1">
      <alignment wrapText="1"/>
    </xf>
    <xf numFmtId="1" fontId="75" fillId="24" borderId="32" xfId="0" applyNumberFormat="1" applyFont="1" applyFill="1" applyBorder="1" applyAlignment="1">
      <alignment horizontal="center" vertical="center"/>
    </xf>
    <xf numFmtId="0" fontId="80" fillId="25" borderId="7" xfId="0" applyFont="1" applyFill="1" applyBorder="1" applyAlignment="1">
      <alignment horizontal="left" vertical="center" wrapText="1"/>
    </xf>
    <xf numFmtId="1" fontId="80" fillId="25" borderId="7" xfId="0" applyNumberFormat="1" applyFont="1" applyFill="1" applyBorder="1"/>
    <xf numFmtId="168" fontId="87" fillId="25" borderId="7" xfId="0" applyNumberFormat="1" applyFont="1" applyFill="1" applyBorder="1" applyAlignment="1">
      <alignment horizontal="left" vertical="center"/>
    </xf>
    <xf numFmtId="0" fontId="81" fillId="25" borderId="7" xfId="0" applyFont="1" applyFill="1" applyBorder="1" applyAlignment="1">
      <alignment horizontal="left" vertical="center" wrapText="1"/>
    </xf>
    <xf numFmtId="1" fontId="80" fillId="25" borderId="17" xfId="0" applyNumberFormat="1" applyFont="1" applyFill="1" applyBorder="1"/>
    <xf numFmtId="0" fontId="81" fillId="25" borderId="47" xfId="0" applyFont="1" applyFill="1" applyBorder="1" applyAlignment="1">
      <alignment horizontal="left" vertical="center"/>
    </xf>
    <xf numFmtId="0" fontId="80" fillId="25" borderId="7" xfId="0" applyFont="1" applyFill="1" applyBorder="1" applyAlignment="1">
      <alignment horizontal="left" vertical="center"/>
    </xf>
    <xf numFmtId="0" fontId="80" fillId="25" borderId="52" xfId="0" applyFont="1" applyFill="1" applyBorder="1"/>
    <xf numFmtId="0" fontId="81" fillId="25" borderId="47" xfId="0" applyFont="1" applyFill="1" applyBorder="1" applyAlignment="1">
      <alignment horizontal="left" vertical="center" wrapText="1"/>
    </xf>
    <xf numFmtId="0" fontId="80" fillId="25" borderId="11" xfId="0" applyFont="1" applyFill="1" applyBorder="1" applyAlignment="1">
      <alignment horizontal="left" vertical="center" wrapText="1"/>
    </xf>
    <xf numFmtId="168" fontId="81" fillId="25" borderId="47" xfId="0" applyNumberFormat="1" applyFont="1" applyFill="1" applyBorder="1" applyAlignment="1">
      <alignment horizontal="left" vertical="center"/>
    </xf>
    <xf numFmtId="168" fontId="81" fillId="25" borderId="7" xfId="0" applyNumberFormat="1" applyFont="1" applyFill="1" applyBorder="1" applyAlignment="1">
      <alignment horizontal="left" vertical="center"/>
    </xf>
    <xf numFmtId="4" fontId="81" fillId="26" borderId="48" xfId="0" applyNumberFormat="1" applyFont="1" applyFill="1" applyBorder="1"/>
    <xf numFmtId="170" fontId="75" fillId="7" borderId="37" xfId="0" applyNumberFormat="1" applyFont="1" applyFill="1" applyBorder="1" applyAlignment="1">
      <alignment horizontal="center" vertical="center"/>
    </xf>
    <xf numFmtId="170" fontId="75" fillId="7" borderId="64" xfId="0" applyNumberFormat="1" applyFont="1" applyFill="1" applyBorder="1" applyAlignment="1">
      <alignment horizontal="center" vertical="center"/>
    </xf>
    <xf numFmtId="0" fontId="85" fillId="7" borderId="64" xfId="0" applyFont="1" applyFill="1" applyBorder="1" applyAlignment="1">
      <alignment horizontal="center" vertical="center"/>
    </xf>
    <xf numFmtId="0" fontId="85" fillId="7" borderId="64" xfId="0" applyFont="1" applyFill="1" applyBorder="1" applyAlignment="1">
      <alignment horizontal="right" vertical="center" wrapText="1"/>
    </xf>
    <xf numFmtId="0" fontId="85" fillId="27" borderId="64" xfId="0" applyFont="1" applyFill="1" applyBorder="1" applyAlignment="1">
      <alignment horizontal="center" vertical="center"/>
    </xf>
    <xf numFmtId="4" fontId="85" fillId="28" borderId="64" xfId="0" applyNumberFormat="1" applyFont="1" applyFill="1" applyBorder="1" applyAlignment="1">
      <alignment horizontal="right" vertical="center" wrapText="1"/>
    </xf>
    <xf numFmtId="0" fontId="82" fillId="27" borderId="64" xfId="0" applyFont="1" applyFill="1" applyBorder="1"/>
    <xf numFmtId="4" fontId="85" fillId="27" borderId="64" xfId="0" applyNumberFormat="1" applyFont="1" applyFill="1" applyBorder="1" applyAlignment="1">
      <alignment horizontal="right" vertical="center" wrapText="1"/>
    </xf>
    <xf numFmtId="0" fontId="85" fillId="27" borderId="64" xfId="0" applyFont="1" applyFill="1" applyBorder="1" applyAlignment="1">
      <alignment horizontal="right" vertical="center" wrapText="1"/>
    </xf>
    <xf numFmtId="170" fontId="75" fillId="24" borderId="32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4" fontId="83" fillId="0" borderId="0" xfId="0" applyNumberFormat="1" applyFont="1"/>
    <xf numFmtId="4" fontId="83" fillId="0" borderId="0" xfId="0" applyNumberFormat="1" applyFont="1" applyAlignment="1">
      <alignment wrapText="1"/>
    </xf>
    <xf numFmtId="0" fontId="83" fillId="0" borderId="0" xfId="0" applyFont="1"/>
    <xf numFmtId="165" fontId="79" fillId="0" borderId="0" xfId="0" applyNumberFormat="1" applyFont="1" applyAlignment="1">
      <alignment horizontal="center" wrapText="1"/>
    </xf>
    <xf numFmtId="165" fontId="79" fillId="0" borderId="0" xfId="0" applyNumberFormat="1" applyFont="1" applyAlignment="1">
      <alignment horizontal="center"/>
    </xf>
    <xf numFmtId="0" fontId="83" fillId="0" borderId="52" xfId="0" applyFont="1" applyBorder="1"/>
    <xf numFmtId="0" fontId="83" fillId="0" borderId="60" xfId="0" applyFont="1" applyBorder="1"/>
    <xf numFmtId="0" fontId="83" fillId="0" borderId="52" xfId="0" pivotButton="1" applyFont="1" applyBorder="1"/>
    <xf numFmtId="0" fontId="83" fillId="0" borderId="59" xfId="0" applyFont="1" applyBorder="1"/>
    <xf numFmtId="0" fontId="109" fillId="0" borderId="0" xfId="0" applyFont="1"/>
    <xf numFmtId="0" fontId="79" fillId="0" borderId="68" xfId="0" pivotButton="1" applyFont="1" applyBorder="1" applyAlignment="1">
      <alignment wrapText="1"/>
    </xf>
    <xf numFmtId="0" fontId="79" fillId="0" borderId="68" xfId="0" applyFont="1" applyBorder="1" applyAlignment="1">
      <alignment wrapText="1"/>
    </xf>
    <xf numFmtId="4" fontId="21" fillId="0" borderId="23" xfId="0" applyNumberFormat="1" applyFont="1" applyBorder="1" applyAlignment="1">
      <alignment wrapText="1"/>
    </xf>
    <xf numFmtId="4" fontId="22" fillId="9" borderId="22" xfId="0" applyNumberFormat="1" applyFont="1" applyFill="1" applyBorder="1" applyAlignment="1">
      <alignment wrapText="1"/>
    </xf>
    <xf numFmtId="4" fontId="23" fillId="9" borderId="22" xfId="0" applyNumberFormat="1" applyFont="1" applyFill="1" applyBorder="1" applyAlignment="1">
      <alignment wrapText="1"/>
    </xf>
    <xf numFmtId="0" fontId="0" fillId="0" borderId="61" xfId="0" applyBorder="1"/>
    <xf numFmtId="0" fontId="0" fillId="0" borderId="62" xfId="0" applyBorder="1"/>
    <xf numFmtId="0" fontId="0" fillId="0" borderId="63" xfId="0" pivotButton="1" applyBorder="1"/>
    <xf numFmtId="0" fontId="0" fillId="0" borderId="63" xfId="0" applyBorder="1"/>
    <xf numFmtId="3" fontId="83" fillId="7" borderId="7" xfId="0" applyNumberFormat="1" applyFont="1" applyFill="1" applyBorder="1" applyAlignment="1">
      <alignment horizontal="center" vertical="center"/>
    </xf>
    <xf numFmtId="0" fontId="85" fillId="0" borderId="0" xfId="0" applyFont="1" applyAlignment="1">
      <alignment wrapText="1"/>
    </xf>
    <xf numFmtId="3" fontId="83" fillId="7" borderId="18" xfId="0" applyNumberFormat="1" applyFont="1" applyFill="1" applyBorder="1" applyAlignment="1">
      <alignment horizontal="center" vertical="center"/>
    </xf>
    <xf numFmtId="0" fontId="85" fillId="7" borderId="11" xfId="0" applyFont="1" applyFill="1" applyBorder="1" applyAlignment="1">
      <alignment vertical="center" wrapText="1"/>
    </xf>
    <xf numFmtId="0" fontId="83" fillId="7" borderId="11" xfId="0" applyFont="1" applyFill="1" applyBorder="1" applyAlignment="1">
      <alignment horizontal="center" vertical="center" wrapText="1"/>
    </xf>
    <xf numFmtId="1" fontId="75" fillId="7" borderId="45" xfId="0" applyNumberFormat="1" applyFont="1" applyFill="1" applyBorder="1" applyAlignment="1">
      <alignment horizontal="center" vertical="center"/>
    </xf>
    <xf numFmtId="0" fontId="85" fillId="7" borderId="13" xfId="0" applyFont="1" applyFill="1" applyBorder="1" applyAlignment="1">
      <alignment vertical="center" wrapText="1"/>
    </xf>
    <xf numFmtId="0" fontId="83" fillId="7" borderId="13" xfId="0" applyFont="1" applyFill="1" applyBorder="1" applyAlignment="1">
      <alignment horizontal="center" vertical="center" wrapText="1"/>
    </xf>
    <xf numFmtId="1" fontId="75" fillId="7" borderId="30" xfId="0" applyNumberFormat="1" applyFont="1" applyFill="1" applyBorder="1" applyAlignment="1">
      <alignment horizontal="center" vertical="center"/>
    </xf>
    <xf numFmtId="0" fontId="85" fillId="24" borderId="64" xfId="0" applyFont="1" applyFill="1" applyBorder="1" applyAlignment="1">
      <alignment horizontal="left" wrapText="1"/>
    </xf>
    <xf numFmtId="0" fontId="83" fillId="29" borderId="7" xfId="0" applyFont="1" applyFill="1" applyBorder="1" applyAlignment="1">
      <alignment vertical="center"/>
    </xf>
    <xf numFmtId="0" fontId="83" fillId="29" borderId="7" xfId="0" applyFont="1" applyFill="1" applyBorder="1" applyAlignment="1">
      <alignment horizontal="center" vertical="center" wrapText="1"/>
    </xf>
    <xf numFmtId="0" fontId="85" fillId="29" borderId="7" xfId="0" applyFont="1" applyFill="1" applyBorder="1" applyAlignment="1">
      <alignment vertical="center" wrapText="1"/>
    </xf>
    <xf numFmtId="1" fontId="75" fillId="29" borderId="32" xfId="0" applyNumberFormat="1" applyFont="1" applyFill="1" applyBorder="1" applyAlignment="1">
      <alignment horizontal="center" vertical="center"/>
    </xf>
    <xf numFmtId="170" fontId="75" fillId="29" borderId="32" xfId="0" applyNumberFormat="1" applyFont="1" applyFill="1" applyBorder="1" applyAlignment="1">
      <alignment horizontal="center" vertical="center"/>
    </xf>
    <xf numFmtId="0" fontId="0" fillId="0" borderId="71" xfId="0" applyBorder="1"/>
    <xf numFmtId="0" fontId="109" fillId="7" borderId="7" xfId="0" applyFont="1" applyFill="1" applyBorder="1" applyAlignment="1">
      <alignment horizontal="center" vertical="center" wrapText="1"/>
    </xf>
    <xf numFmtId="0" fontId="113" fillId="30" borderId="64" xfId="0" applyFont="1" applyFill="1" applyBorder="1" applyAlignment="1">
      <alignment horizontal="left" vertical="center" wrapText="1"/>
    </xf>
    <xf numFmtId="170" fontId="75" fillId="29" borderId="65" xfId="0" applyNumberFormat="1" applyFont="1" applyFill="1" applyBorder="1" applyAlignment="1">
      <alignment horizontal="center" vertical="center"/>
    </xf>
    <xf numFmtId="0" fontId="83" fillId="7" borderId="11" xfId="0" applyFont="1" applyFill="1" applyBorder="1" applyAlignment="1">
      <alignment vertical="center"/>
    </xf>
    <xf numFmtId="0" fontId="83" fillId="7" borderId="14" xfId="0" applyFont="1" applyFill="1" applyBorder="1" applyAlignment="1">
      <alignment horizontal="center" vertical="center" wrapText="1"/>
    </xf>
    <xf numFmtId="0" fontId="85" fillId="24" borderId="68" xfId="0" applyFont="1" applyFill="1" applyBorder="1" applyAlignment="1">
      <alignment wrapText="1"/>
    </xf>
    <xf numFmtId="0" fontId="83" fillId="7" borderId="68" xfId="0" applyFont="1" applyFill="1" applyBorder="1" applyAlignment="1">
      <alignment horizontal="center" vertical="center" wrapText="1"/>
    </xf>
    <xf numFmtId="1" fontId="75" fillId="7" borderId="68" xfId="0" applyNumberFormat="1" applyFont="1" applyFill="1" applyBorder="1" applyAlignment="1">
      <alignment horizontal="center" vertical="center"/>
    </xf>
    <xf numFmtId="0" fontId="83" fillId="29" borderId="64" xfId="0" applyFont="1" applyFill="1" applyBorder="1" applyAlignment="1">
      <alignment vertical="center"/>
    </xf>
    <xf numFmtId="0" fontId="82" fillId="29" borderId="64" xfId="0" applyFont="1" applyFill="1" applyBorder="1" applyAlignment="1">
      <alignment horizontal="center" vertical="center" wrapText="1"/>
    </xf>
    <xf numFmtId="0" fontId="83" fillId="29" borderId="64" xfId="0" applyFont="1" applyFill="1" applyBorder="1" applyAlignment="1">
      <alignment horizontal="center" vertical="center" wrapText="1"/>
    </xf>
    <xf numFmtId="1" fontId="75" fillId="29" borderId="64" xfId="0" applyNumberFormat="1" applyFont="1" applyFill="1" applyBorder="1" applyAlignment="1">
      <alignment horizontal="center" vertical="center"/>
    </xf>
    <xf numFmtId="0" fontId="113" fillId="31" borderId="64" xfId="0" applyFont="1" applyFill="1" applyBorder="1" applyAlignment="1">
      <alignment horizontal="left" vertical="center" wrapText="1"/>
    </xf>
    <xf numFmtId="0" fontId="17" fillId="0" borderId="64" xfId="0" applyFont="1" applyBorder="1"/>
    <xf numFmtId="0" fontId="16" fillId="0" borderId="64" xfId="0" applyFont="1" applyBorder="1"/>
    <xf numFmtId="170" fontId="75" fillId="7" borderId="73" xfId="0" applyNumberFormat="1" applyFont="1" applyFill="1" applyBorder="1" applyAlignment="1">
      <alignment horizontal="center" vertical="center"/>
    </xf>
    <xf numFmtId="170" fontId="75" fillId="7" borderId="74" xfId="0" applyNumberFormat="1" applyFont="1" applyFill="1" applyBorder="1" applyAlignment="1">
      <alignment horizontal="center" vertical="center"/>
    </xf>
    <xf numFmtId="170" fontId="75" fillId="7" borderId="75" xfId="0" applyNumberFormat="1" applyFont="1" applyFill="1" applyBorder="1" applyAlignment="1">
      <alignment horizontal="center" vertical="center"/>
    </xf>
    <xf numFmtId="4" fontId="81" fillId="7" borderId="11" xfId="0" applyNumberFormat="1" applyFont="1" applyFill="1" applyBorder="1"/>
    <xf numFmtId="0" fontId="109" fillId="7" borderId="7" xfId="0" applyFont="1" applyFill="1" applyBorder="1" applyAlignment="1">
      <alignment vertical="center"/>
    </xf>
    <xf numFmtId="0" fontId="109" fillId="7" borderId="7" xfId="0" applyFont="1" applyFill="1" applyBorder="1" applyAlignment="1">
      <alignment horizontal="center" vertical="center"/>
    </xf>
    <xf numFmtId="0" fontId="107" fillId="7" borderId="7" xfId="0" applyFont="1" applyFill="1" applyBorder="1" applyAlignment="1">
      <alignment vertical="center" wrapText="1"/>
    </xf>
    <xf numFmtId="0" fontId="80" fillId="25" borderId="18" xfId="0" applyFont="1" applyFill="1" applyBorder="1" applyAlignment="1">
      <alignment horizontal="left" vertical="center" wrapText="1"/>
    </xf>
    <xf numFmtId="0" fontId="82" fillId="0" borderId="21" xfId="0" applyFont="1" applyBorder="1" applyAlignment="1">
      <alignment horizontal="left" vertical="center"/>
    </xf>
    <xf numFmtId="168" fontId="81" fillId="7" borderId="76" xfId="0" applyNumberFormat="1" applyFont="1" applyFill="1" applyBorder="1" applyAlignment="1">
      <alignment horizontal="center" vertical="center" wrapText="1"/>
    </xf>
    <xf numFmtId="0" fontId="82" fillId="0" borderId="21" xfId="0" applyFont="1" applyBorder="1" applyAlignment="1">
      <alignment horizontal="center"/>
    </xf>
    <xf numFmtId="3" fontId="83" fillId="7" borderId="13" xfId="0" applyNumberFormat="1" applyFont="1" applyFill="1" applyBorder="1" applyAlignment="1">
      <alignment horizontal="center" vertical="center"/>
    </xf>
    <xf numFmtId="0" fontId="85" fillId="24" borderId="78" xfId="0" applyFont="1" applyFill="1" applyBorder="1" applyAlignment="1">
      <alignment wrapText="1"/>
    </xf>
    <xf numFmtId="0" fontId="111" fillId="25" borderId="64" xfId="0" applyFont="1" applyFill="1" applyBorder="1"/>
    <xf numFmtId="0" fontId="81" fillId="25" borderId="64" xfId="0" applyFont="1" applyFill="1" applyBorder="1" applyAlignment="1">
      <alignment horizontal="left" vertical="center" wrapText="1"/>
    </xf>
    <xf numFmtId="0" fontId="82" fillId="0" borderId="64" xfId="0" applyFont="1" applyBorder="1" applyAlignment="1">
      <alignment horizontal="left"/>
    </xf>
    <xf numFmtId="0" fontId="107" fillId="0" borderId="64" xfId="0" applyFont="1" applyBorder="1"/>
    <xf numFmtId="0" fontId="114" fillId="0" borderId="0" xfId="0" applyFont="1"/>
    <xf numFmtId="0" fontId="114" fillId="16" borderId="21" xfId="0" applyFont="1" applyFill="1" applyBorder="1"/>
    <xf numFmtId="0" fontId="114" fillId="32" borderId="21" xfId="0" applyFont="1" applyFill="1" applyBorder="1"/>
    <xf numFmtId="0" fontId="116" fillId="0" borderId="0" xfId="0" applyFont="1"/>
    <xf numFmtId="0" fontId="117" fillId="0" borderId="0" xfId="0" applyFont="1"/>
    <xf numFmtId="0" fontId="117" fillId="0" borderId="79" xfId="0" applyFont="1" applyBorder="1" applyAlignment="1">
      <alignment vertical="center"/>
    </xf>
    <xf numFmtId="0" fontId="5" fillId="0" borderId="79" xfId="0" applyFont="1" applyBorder="1"/>
    <xf numFmtId="0" fontId="120" fillId="20" borderId="11" xfId="0" applyFont="1" applyFill="1" applyBorder="1" applyAlignment="1">
      <alignment horizontal="center" vertical="center" wrapText="1"/>
    </xf>
    <xf numFmtId="4" fontId="121" fillId="33" borderId="7" xfId="0" applyNumberFormat="1" applyFont="1" applyFill="1" applyBorder="1" applyAlignment="1">
      <alignment horizontal="center"/>
    </xf>
    <xf numFmtId="0" fontId="121" fillId="0" borderId="13" xfId="0" applyFont="1" applyBorder="1" applyAlignment="1">
      <alignment horizontal="center"/>
    </xf>
    <xf numFmtId="176" fontId="121" fillId="0" borderId="43" xfId="0" applyNumberFormat="1" applyFont="1" applyBorder="1" applyAlignment="1">
      <alignment horizontal="center"/>
    </xf>
    <xf numFmtId="0" fontId="123" fillId="0" borderId="0" xfId="0" applyFont="1"/>
    <xf numFmtId="0" fontId="123" fillId="0" borderId="64" xfId="0" applyFont="1" applyBorder="1"/>
    <xf numFmtId="0" fontId="124" fillId="0" borderId="64" xfId="0" applyFont="1" applyBorder="1"/>
    <xf numFmtId="0" fontId="15" fillId="7" borderId="4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6" borderId="21" xfId="0" applyFont="1" applyFill="1" applyBorder="1"/>
    <xf numFmtId="164" fontId="3" fillId="6" borderId="21" xfId="0" applyNumberFormat="1" applyFont="1" applyFill="1" applyBorder="1"/>
    <xf numFmtId="4" fontId="125" fillId="7" borderId="11" xfId="0" applyNumberFormat="1" applyFont="1" applyFill="1" applyBorder="1" applyAlignment="1">
      <alignment horizontal="center" vertical="center" wrapText="1"/>
    </xf>
    <xf numFmtId="177" fontId="0" fillId="0" borderId="0" xfId="0" applyNumberFormat="1"/>
    <xf numFmtId="4" fontId="15" fillId="7" borderId="14" xfId="0" applyNumberFormat="1" applyFont="1" applyFill="1" applyBorder="1" applyAlignment="1">
      <alignment horizontal="center" vertical="center" wrapText="1"/>
    </xf>
    <xf numFmtId="4" fontId="15" fillId="7" borderId="56" xfId="0" applyNumberFormat="1" applyFont="1" applyFill="1" applyBorder="1" applyAlignment="1">
      <alignment horizontal="center" vertical="center" wrapText="1"/>
    </xf>
    <xf numFmtId="0" fontId="16" fillId="7" borderId="11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177" fontId="0" fillId="0" borderId="64" xfId="0" applyNumberFormat="1" applyBorder="1"/>
    <xf numFmtId="4" fontId="0" fillId="0" borderId="0" xfId="0" applyNumberFormat="1"/>
    <xf numFmtId="177" fontId="0" fillId="0" borderId="69" xfId="0" applyNumberFormat="1" applyBorder="1"/>
    <xf numFmtId="0" fontId="68" fillId="7" borderId="7" xfId="0" applyFont="1" applyFill="1" applyBorder="1" applyAlignment="1">
      <alignment horizontal="center" vertical="center" wrapText="1"/>
    </xf>
    <xf numFmtId="4" fontId="127" fillId="7" borderId="11" xfId="0" applyNumberFormat="1" applyFont="1" applyFill="1" applyBorder="1" applyAlignment="1">
      <alignment horizontal="center" vertical="center" wrapText="1"/>
    </xf>
    <xf numFmtId="0" fontId="68" fillId="7" borderId="11" xfId="0" applyFont="1" applyFill="1" applyBorder="1" applyAlignment="1">
      <alignment horizontal="center" vertical="center" wrapText="1"/>
    </xf>
    <xf numFmtId="0" fontId="68" fillId="7" borderId="13" xfId="0" applyFont="1" applyFill="1" applyBorder="1" applyAlignment="1">
      <alignment horizontal="center" vertical="center" wrapText="1"/>
    </xf>
    <xf numFmtId="4" fontId="127" fillId="7" borderId="7" xfId="0" applyNumberFormat="1" applyFont="1" applyFill="1" applyBorder="1" applyAlignment="1">
      <alignment horizontal="center" vertical="center" wrapText="1"/>
    </xf>
    <xf numFmtId="4" fontId="120" fillId="33" borderId="7" xfId="0" applyNumberFormat="1" applyFont="1" applyFill="1" applyBorder="1" applyAlignment="1">
      <alignment horizontal="center"/>
    </xf>
    <xf numFmtId="0" fontId="120" fillId="0" borderId="13" xfId="0" applyFont="1" applyBorder="1" applyAlignment="1">
      <alignment horizontal="center"/>
    </xf>
    <xf numFmtId="176" fontId="120" fillId="0" borderId="43" xfId="0" applyNumberFormat="1" applyFont="1" applyBorder="1" applyAlignment="1">
      <alignment horizontal="center"/>
    </xf>
    <xf numFmtId="0" fontId="68" fillId="0" borderId="7" xfId="0" applyFont="1" applyBorder="1" applyAlignment="1">
      <alignment horizontal="center" vertical="center"/>
    </xf>
    <xf numFmtId="177" fontId="128" fillId="0" borderId="0" xfId="0" applyNumberFormat="1" applyFont="1" applyAlignment="1">
      <alignment horizontal="center"/>
    </xf>
    <xf numFmtId="177" fontId="128" fillId="0" borderId="64" xfId="0" applyNumberFormat="1" applyFont="1" applyBorder="1" applyAlignment="1">
      <alignment horizontal="center"/>
    </xf>
    <xf numFmtId="0" fontId="15" fillId="7" borderId="11" xfId="0" applyFont="1" applyFill="1" applyBorder="1" applyAlignment="1">
      <alignment horizontal="left" vertical="center" wrapText="1"/>
    </xf>
    <xf numFmtId="0" fontId="5" fillId="0" borderId="13" xfId="0" applyFont="1" applyBorder="1"/>
    <xf numFmtId="0" fontId="3" fillId="7" borderId="5" xfId="0" applyFont="1" applyFill="1" applyBorder="1" applyAlignment="1">
      <alignment horizontal="center" vertical="center" wrapText="1"/>
    </xf>
    <xf numFmtId="0" fontId="5" fillId="0" borderId="8" xfId="0" applyFont="1" applyBorder="1"/>
    <xf numFmtId="0" fontId="15" fillId="7" borderId="5" xfId="0" applyFont="1" applyFill="1" applyBorder="1" applyAlignment="1">
      <alignment horizontal="center" vertical="center" wrapText="1"/>
    </xf>
    <xf numFmtId="0" fontId="15" fillId="7" borderId="14" xfId="0" applyFont="1" applyFill="1" applyBorder="1" applyAlignment="1">
      <alignment horizontal="left" vertical="center" wrapText="1"/>
    </xf>
    <xf numFmtId="0" fontId="5" fillId="0" borderId="43" xfId="0" applyFont="1" applyBorder="1"/>
    <xf numFmtId="0" fontId="15" fillId="7" borderId="11" xfId="0" quotePrefix="1" applyFont="1" applyFill="1" applyBorder="1" applyAlignment="1">
      <alignment horizontal="left" vertical="center" wrapText="1"/>
    </xf>
    <xf numFmtId="0" fontId="120" fillId="20" borderId="18" xfId="0" applyFont="1" applyFill="1" applyBorder="1" applyAlignment="1">
      <alignment horizontal="center" vertical="center" wrapText="1"/>
    </xf>
    <xf numFmtId="0" fontId="5" fillId="0" borderId="27" xfId="0" applyFont="1" applyBorder="1"/>
    <xf numFmtId="0" fontId="3" fillId="3" borderId="5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left" vertical="center" wrapText="1"/>
    </xf>
    <xf numFmtId="0" fontId="5" fillId="0" borderId="12" xfId="0" applyFont="1" applyBorder="1"/>
    <xf numFmtId="0" fontId="13" fillId="7" borderId="11" xfId="0" applyFont="1" applyFill="1" applyBorder="1" applyAlignment="1">
      <alignment horizontal="left" vertical="center" wrapText="1"/>
    </xf>
    <xf numFmtId="0" fontId="112" fillId="0" borderId="13" xfId="0" applyFont="1" applyBorder="1"/>
    <xf numFmtId="0" fontId="115" fillId="0" borderId="0" xfId="0" applyFont="1" applyAlignment="1">
      <alignment horizontal="center"/>
    </xf>
    <xf numFmtId="0" fontId="0" fillId="0" borderId="0" xfId="0"/>
    <xf numFmtId="0" fontId="122" fillId="0" borderId="0" xfId="0" applyFont="1"/>
    <xf numFmtId="0" fontId="118" fillId="0" borderId="0" xfId="0" applyFont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4" xfId="0" applyFont="1" applyBorder="1"/>
    <xf numFmtId="0" fontId="119" fillId="3" borderId="1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6" xfId="0" applyFont="1" applyBorder="1"/>
    <xf numFmtId="0" fontId="4" fillId="0" borderId="5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/>
    </xf>
    <xf numFmtId="0" fontId="3" fillId="0" borderId="5" xfId="0" applyFont="1" applyBorder="1" applyAlignment="1">
      <alignment horizontal="center" vertical="center" wrapText="1"/>
    </xf>
    <xf numFmtId="0" fontId="5" fillId="0" borderId="9" xfId="0" applyFont="1" applyBorder="1"/>
    <xf numFmtId="0" fontId="3" fillId="7" borderId="11" xfId="0" applyFont="1" applyFill="1" applyBorder="1" applyAlignment="1">
      <alignment horizontal="center" vertical="center" wrapText="1"/>
    </xf>
    <xf numFmtId="0" fontId="15" fillId="7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1" fillId="5" borderId="5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3" fillId="6" borderId="1" xfId="0" applyFont="1" applyFill="1" applyBorder="1" applyAlignment="1">
      <alignment horizontal="center"/>
    </xf>
    <xf numFmtId="0" fontId="5" fillId="0" borderId="16" xfId="0" applyFont="1" applyBorder="1"/>
    <xf numFmtId="0" fontId="3" fillId="6" borderId="18" xfId="0" applyFont="1" applyFill="1" applyBorder="1" applyAlignment="1">
      <alignment horizontal="center"/>
    </xf>
    <xf numFmtId="0" fontId="5" fillId="0" borderId="15" xfId="0" applyFont="1" applyBorder="1"/>
    <xf numFmtId="165" fontId="79" fillId="2" borderId="19" xfId="0" applyNumberFormat="1" applyFont="1" applyFill="1" applyBorder="1" applyAlignment="1">
      <alignment horizontal="center"/>
    </xf>
    <xf numFmtId="0" fontId="110" fillId="0" borderId="20" xfId="0" applyFont="1" applyBorder="1"/>
    <xf numFmtId="0" fontId="110" fillId="0" borderId="21" xfId="0" applyFont="1" applyBorder="1"/>
    <xf numFmtId="0" fontId="49" fillId="11" borderId="1" xfId="0" applyFont="1" applyFill="1" applyBorder="1" applyAlignment="1">
      <alignment horizontal="left" vertical="center"/>
    </xf>
    <xf numFmtId="168" fontId="41" fillId="11" borderId="1" xfId="0" applyNumberFormat="1" applyFont="1" applyFill="1" applyBorder="1" applyAlignment="1">
      <alignment horizontal="left" vertical="center" wrapText="1"/>
    </xf>
    <xf numFmtId="0" fontId="2" fillId="11" borderId="1" xfId="0" applyFont="1" applyFill="1" applyBorder="1" applyAlignment="1">
      <alignment horizontal="left"/>
    </xf>
    <xf numFmtId="3" fontId="2" fillId="11" borderId="1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0" borderId="43" xfId="0" applyFont="1" applyBorder="1" applyAlignment="1">
      <alignment horizontal="left" wrapText="1"/>
    </xf>
    <xf numFmtId="0" fontId="5" fillId="0" borderId="44" xfId="0" applyFont="1" applyBorder="1"/>
    <xf numFmtId="0" fontId="2" fillId="11" borderId="1" xfId="0" applyFont="1" applyFill="1" applyBorder="1" applyAlignment="1">
      <alignment horizontal="left" vertical="center" wrapText="1"/>
    </xf>
    <xf numFmtId="0" fontId="49" fillId="6" borderId="1" xfId="0" applyFont="1" applyFill="1" applyBorder="1" applyAlignment="1">
      <alignment horizontal="left" vertical="center" wrapText="1"/>
    </xf>
    <xf numFmtId="0" fontId="44" fillId="6" borderId="1" xfId="0" applyFont="1" applyFill="1" applyBorder="1" applyAlignment="1">
      <alignment horizontal="left" vertical="center"/>
    </xf>
    <xf numFmtId="168" fontId="2" fillId="11" borderId="1" xfId="0" applyNumberFormat="1" applyFont="1" applyFill="1" applyBorder="1" applyAlignment="1">
      <alignment horizontal="left" vertical="center" wrapText="1"/>
    </xf>
    <xf numFmtId="168" fontId="42" fillId="11" borderId="1" xfId="0" applyNumberFormat="1" applyFont="1" applyFill="1" applyBorder="1" applyAlignment="1">
      <alignment horizontal="left" vertical="center"/>
    </xf>
    <xf numFmtId="3" fontId="2" fillId="18" borderId="1" xfId="0" applyNumberFormat="1" applyFont="1" applyFill="1" applyBorder="1" applyAlignment="1">
      <alignment horizontal="left" vertical="center" wrapText="1"/>
    </xf>
    <xf numFmtId="1" fontId="79" fillId="20" borderId="53" xfId="0" applyNumberFormat="1" applyFont="1" applyFill="1" applyBorder="1" applyAlignment="1">
      <alignment horizontal="left" wrapText="1"/>
    </xf>
    <xf numFmtId="0" fontId="74" fillId="0" borderId="77" xfId="0" applyFont="1" applyBorder="1"/>
    <xf numFmtId="0" fontId="77" fillId="6" borderId="54" xfId="0" applyFont="1" applyFill="1" applyBorder="1" applyAlignment="1">
      <alignment horizontal="center"/>
    </xf>
    <xf numFmtId="0" fontId="74" fillId="0" borderId="55" xfId="0" applyFont="1" applyBorder="1"/>
    <xf numFmtId="0" fontId="74" fillId="0" borderId="56" xfId="0" applyFont="1" applyBorder="1"/>
    <xf numFmtId="0" fontId="3" fillId="0" borderId="1" xfId="0" applyFont="1" applyBorder="1" applyAlignment="1">
      <alignment horizontal="left" wrapText="1"/>
    </xf>
    <xf numFmtId="0" fontId="2" fillId="19" borderId="1" xfId="0" applyFont="1" applyFill="1" applyBorder="1" applyAlignment="1">
      <alignment horizontal="center" vertical="center"/>
    </xf>
    <xf numFmtId="0" fontId="73" fillId="0" borderId="1" xfId="0" applyFont="1" applyBorder="1" applyAlignment="1">
      <alignment horizontal="left" wrapText="1"/>
    </xf>
    <xf numFmtId="0" fontId="74" fillId="0" borderId="4" xfId="0" applyFont="1" applyBorder="1"/>
    <xf numFmtId="0" fontId="2" fillId="11" borderId="1" xfId="0" applyFont="1" applyFill="1" applyBorder="1" applyAlignment="1">
      <alignment horizontal="left" vertical="top" wrapText="1"/>
    </xf>
    <xf numFmtId="168" fontId="2" fillId="11" borderId="1" xfId="0" applyNumberFormat="1" applyFont="1" applyFill="1" applyBorder="1" applyAlignment="1">
      <alignment horizontal="left" vertical="center"/>
    </xf>
    <xf numFmtId="168" fontId="2" fillId="17" borderId="1" xfId="0" applyNumberFormat="1" applyFont="1" applyFill="1" applyBorder="1" applyAlignment="1">
      <alignment horizontal="left" vertical="center"/>
    </xf>
    <xf numFmtId="4" fontId="2" fillId="19" borderId="1" xfId="0" applyNumberFormat="1" applyFont="1" applyFill="1" applyBorder="1" applyAlignment="1">
      <alignment horizontal="center" vertical="center"/>
    </xf>
    <xf numFmtId="0" fontId="40" fillId="11" borderId="1" xfId="0" applyFont="1" applyFill="1" applyBorder="1" applyAlignment="1">
      <alignment horizontal="left" vertical="center" wrapText="1"/>
    </xf>
    <xf numFmtId="0" fontId="52" fillId="11" borderId="1" xfId="0" applyFont="1" applyFill="1" applyBorder="1" applyAlignment="1">
      <alignment horizontal="left" vertical="center"/>
    </xf>
    <xf numFmtId="0" fontId="42" fillId="11" borderId="1" xfId="0" applyFont="1" applyFill="1" applyBorder="1" applyAlignment="1">
      <alignment horizontal="left" vertical="center" wrapText="1"/>
    </xf>
    <xf numFmtId="0" fontId="2" fillId="11" borderId="1" xfId="0" applyFont="1" applyFill="1" applyBorder="1" applyAlignment="1">
      <alignment horizontal="left" vertical="center"/>
    </xf>
    <xf numFmtId="49" fontId="2" fillId="7" borderId="1" xfId="0" applyNumberFormat="1" applyFont="1" applyFill="1" applyBorder="1" applyAlignment="1">
      <alignment horizontal="left" vertical="center"/>
    </xf>
    <xf numFmtId="2" fontId="2" fillId="11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40" fillId="11" borderId="1" xfId="0" applyFont="1" applyFill="1" applyBorder="1" applyAlignment="1">
      <alignment horizontal="left" vertical="top" wrapText="1"/>
    </xf>
    <xf numFmtId="168" fontId="40" fillId="11" borderId="1" xfId="0" applyNumberFormat="1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168" fontId="2" fillId="0" borderId="1" xfId="0" applyNumberFormat="1" applyFont="1" applyBorder="1" applyAlignment="1">
      <alignment horizontal="left" vertical="center"/>
    </xf>
    <xf numFmtId="0" fontId="2" fillId="6" borderId="1" xfId="0" applyFont="1" applyFill="1" applyBorder="1" applyAlignment="1">
      <alignment horizontal="left" wrapText="1"/>
    </xf>
    <xf numFmtId="0" fontId="37" fillId="0" borderId="1" xfId="0" applyFont="1" applyBorder="1" applyAlignment="1">
      <alignment horizontal="left" vertical="center" wrapText="1"/>
    </xf>
    <xf numFmtId="0" fontId="36" fillId="11" borderId="1" xfId="0" applyFont="1" applyFill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0" fillId="0" borderId="52" xfId="0" applyNumberFormat="1" applyBorder="1"/>
    <xf numFmtId="0" fontId="0" fillId="0" borderId="69" xfId="0" applyNumberFormat="1" applyBorder="1"/>
    <xf numFmtId="0" fontId="0" fillId="0" borderId="70" xfId="0" applyNumberFormat="1" applyBorder="1"/>
    <xf numFmtId="0" fontId="0" fillId="0" borderId="71" xfId="0" applyNumberFormat="1" applyBorder="1"/>
    <xf numFmtId="0" fontId="0" fillId="0" borderId="21" xfId="0" applyNumberFormat="1" applyBorder="1"/>
    <xf numFmtId="0" fontId="0" fillId="0" borderId="72" xfId="0" applyNumberFormat="1" applyBorder="1"/>
    <xf numFmtId="0" fontId="17" fillId="0" borderId="64" xfId="0" applyNumberFormat="1" applyFont="1" applyBorder="1"/>
    <xf numFmtId="0" fontId="126" fillId="0" borderId="52" xfId="0" applyNumberFormat="1" applyFont="1" applyBorder="1"/>
    <xf numFmtId="0" fontId="126" fillId="0" borderId="69" xfId="0" applyNumberFormat="1" applyFont="1" applyBorder="1"/>
    <xf numFmtId="0" fontId="126" fillId="0" borderId="70" xfId="0" applyNumberFormat="1" applyFont="1" applyBorder="1"/>
    <xf numFmtId="0" fontId="80" fillId="0" borderId="52" xfId="0" applyNumberFormat="1" applyFont="1" applyBorder="1"/>
    <xf numFmtId="0" fontId="80" fillId="0" borderId="69" xfId="0" applyNumberFormat="1" applyFont="1" applyBorder="1"/>
    <xf numFmtId="0" fontId="80" fillId="0" borderId="70" xfId="0" applyNumberFormat="1" applyFont="1" applyBorder="1"/>
    <xf numFmtId="0" fontId="84" fillId="0" borderId="61" xfId="0" applyNumberFormat="1" applyFont="1" applyBorder="1"/>
    <xf numFmtId="0" fontId="84" fillId="0" borderId="67" xfId="0" applyNumberFormat="1" applyFont="1" applyBorder="1"/>
    <xf numFmtId="0" fontId="84" fillId="0" borderId="66" xfId="0" applyNumberFormat="1" applyFont="1" applyBorder="1"/>
    <xf numFmtId="0" fontId="0" fillId="0" borderId="52" xfId="0" applyNumberFormat="1" applyBorder="1" applyAlignment="1">
      <alignment wrapText="1"/>
    </xf>
    <xf numFmtId="0" fontId="0" fillId="0" borderId="69" xfId="0" applyNumberFormat="1" applyBorder="1" applyAlignment="1">
      <alignment wrapText="1"/>
    </xf>
    <xf numFmtId="0" fontId="0" fillId="0" borderId="70" xfId="0" applyNumberFormat="1" applyBorder="1" applyAlignment="1">
      <alignment wrapText="1"/>
    </xf>
    <xf numFmtId="0" fontId="0" fillId="0" borderId="71" xfId="0" applyNumberFormat="1" applyBorder="1" applyAlignment="1">
      <alignment wrapText="1"/>
    </xf>
    <xf numFmtId="0" fontId="0" fillId="0" borderId="21" xfId="0" applyNumberFormat="1" applyBorder="1" applyAlignment="1">
      <alignment wrapText="1"/>
    </xf>
    <xf numFmtId="0" fontId="0" fillId="0" borderId="72" xfId="0" applyNumberFormat="1" applyBorder="1" applyAlignment="1">
      <alignment wrapText="1"/>
    </xf>
    <xf numFmtId="4" fontId="129" fillId="7" borderId="11" xfId="0" applyNumberFormat="1" applyFont="1" applyFill="1" applyBorder="1" applyAlignment="1">
      <alignment horizontal="center" vertical="center" wrapText="1"/>
    </xf>
    <xf numFmtId="0" fontId="130" fillId="7" borderId="7" xfId="0" applyFont="1" applyFill="1" applyBorder="1" applyAlignment="1">
      <alignment horizontal="center" vertical="center" wrapText="1"/>
    </xf>
    <xf numFmtId="0" fontId="131" fillId="0" borderId="7" xfId="0" applyFont="1" applyBorder="1" applyAlignment="1">
      <alignment horizontal="center" vertical="center"/>
    </xf>
    <xf numFmtId="0" fontId="130" fillId="0" borderId="7" xfId="0" applyFont="1" applyBorder="1" applyAlignment="1">
      <alignment horizontal="center" vertical="center"/>
    </xf>
    <xf numFmtId="177" fontId="130" fillId="0" borderId="0" xfId="0" applyNumberFormat="1" applyFont="1" applyAlignment="1">
      <alignment horizontal="center"/>
    </xf>
    <xf numFmtId="0" fontId="131" fillId="0" borderId="7" xfId="0" applyFont="1" applyBorder="1"/>
    <xf numFmtId="0" fontId="130" fillId="7" borderId="11" xfId="0" applyFont="1" applyFill="1" applyBorder="1" applyAlignment="1">
      <alignment horizontal="center" vertical="center" wrapText="1"/>
    </xf>
    <xf numFmtId="4" fontId="129" fillId="7" borderId="14" xfId="0" applyNumberFormat="1" applyFont="1" applyFill="1" applyBorder="1" applyAlignment="1">
      <alignment horizontal="center" vertical="center" wrapText="1"/>
    </xf>
    <xf numFmtId="177" fontId="130" fillId="0" borderId="64" xfId="0" applyNumberFormat="1" applyFont="1" applyBorder="1" applyAlignment="1">
      <alignment horizontal="center"/>
    </xf>
    <xf numFmtId="0" fontId="130" fillId="7" borderId="13" xfId="0" applyFont="1" applyFill="1" applyBorder="1" applyAlignment="1">
      <alignment horizontal="center" vertical="center" wrapText="1"/>
    </xf>
    <xf numFmtId="4" fontId="129" fillId="7" borderId="7" xfId="0" applyNumberFormat="1" applyFont="1" applyFill="1" applyBorder="1" applyAlignment="1">
      <alignment horizontal="center" vertical="center" wrapText="1"/>
    </xf>
    <xf numFmtId="0" fontId="3" fillId="34" borderId="5" xfId="0" applyFont="1" applyFill="1" applyBorder="1" applyAlignment="1">
      <alignment horizontal="center" vertical="center" wrapText="1"/>
    </xf>
    <xf numFmtId="0" fontId="3" fillId="34" borderId="1" xfId="0" applyFont="1" applyFill="1" applyBorder="1" applyAlignment="1">
      <alignment horizontal="center" vertical="center" wrapText="1"/>
    </xf>
    <xf numFmtId="0" fontId="5" fillId="34" borderId="2" xfId="0" applyFont="1" applyFill="1" applyBorder="1"/>
    <xf numFmtId="0" fontId="5" fillId="34" borderId="4" xfId="0" applyFont="1" applyFill="1" applyBorder="1"/>
    <xf numFmtId="0" fontId="5" fillId="34" borderId="8" xfId="0" applyFont="1" applyFill="1" applyBorder="1"/>
    <xf numFmtId="0" fontId="3" fillId="34" borderId="7" xfId="0" applyFont="1" applyFill="1" applyBorder="1" applyAlignment="1">
      <alignment horizontal="center" vertical="center" wrapText="1"/>
    </xf>
    <xf numFmtId="0" fontId="119" fillId="34" borderId="14" xfId="0" applyFont="1" applyFill="1" applyBorder="1" applyAlignment="1">
      <alignment horizontal="center" vertical="center" wrapText="1"/>
    </xf>
    <xf numFmtId="0" fontId="5" fillId="34" borderId="43" xfId="0" applyFont="1" applyFill="1" applyBorder="1"/>
    <xf numFmtId="0" fontId="3" fillId="7" borderId="35" xfId="0" applyFont="1" applyFill="1" applyBorder="1" applyAlignment="1">
      <alignment horizontal="center" vertical="center" wrapText="1"/>
    </xf>
    <xf numFmtId="0" fontId="15" fillId="7" borderId="35" xfId="0" applyFont="1" applyFill="1" applyBorder="1" applyAlignment="1">
      <alignment horizontal="center" vertical="center" wrapText="1"/>
    </xf>
    <xf numFmtId="0" fontId="120" fillId="35" borderId="64" xfId="0" applyFont="1" applyFill="1" applyBorder="1" applyAlignment="1">
      <alignment horizontal="center" vertical="center" wrapText="1"/>
    </xf>
    <xf numFmtId="0" fontId="5" fillId="35" borderId="64" xfId="0" applyFont="1" applyFill="1" applyBorder="1"/>
    <xf numFmtId="0" fontId="3" fillId="36" borderId="64" xfId="0" applyFont="1" applyFill="1" applyBorder="1" applyAlignment="1">
      <alignment horizontal="center" vertical="center" wrapText="1"/>
    </xf>
    <xf numFmtId="0" fontId="120" fillId="35" borderId="64" xfId="0" applyFont="1" applyFill="1" applyBorder="1" applyAlignment="1">
      <alignment horizontal="center" vertical="center" wrapText="1"/>
    </xf>
    <xf numFmtId="0" fontId="5" fillId="36" borderId="64" xfId="0" applyFont="1" applyFill="1" applyBorder="1"/>
    <xf numFmtId="0" fontId="132" fillId="0" borderId="0" xfId="0" applyFont="1" applyAlignment="1">
      <alignment horizontal="center"/>
    </xf>
    <xf numFmtId="0" fontId="133" fillId="0" borderId="0" xfId="0" applyFont="1"/>
  </cellXfs>
  <cellStyles count="1">
    <cellStyle name="Normal" xfId="0" builtinId="0"/>
  </cellStyles>
  <dxfs count="64">
    <dxf>
      <alignment wrapText="1"/>
    </dxf>
    <dxf>
      <font>
        <name val="Bookman Old Style"/>
        <family val="1"/>
        <scheme val="none"/>
      </font>
    </dxf>
    <dxf>
      <font>
        <name val="Bookman Old Style"/>
        <family val="1"/>
        <scheme val="none"/>
      </font>
    </dxf>
    <dxf>
      <font>
        <name val="Bookman Old Style"/>
        <family val="1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name val="Bookman Old Style"/>
        <family val="1"/>
        <scheme val="none"/>
      </font>
    </dxf>
    <dxf>
      <font>
        <name val="Bookman Old Style"/>
        <family val="1"/>
        <scheme val="none"/>
      </font>
    </dxf>
    <dxf>
      <font>
        <name val="Bookman Old Style"/>
        <family val="1"/>
        <scheme val="none"/>
      </font>
    </dxf>
    <dxf>
      <font>
        <name val="Bookman Old Style"/>
        <family val="1"/>
        <scheme val="none"/>
      </font>
    </dxf>
    <dxf>
      <font>
        <name val="Bookman Old Style"/>
        <family val="1"/>
        <scheme val="none"/>
      </font>
    </dxf>
    <dxf>
      <font>
        <name val="Bookman Old Style"/>
        <family val="1"/>
        <scheme val="none"/>
      </font>
    </dxf>
    <dxf>
      <font>
        <name val="Bookman Old Style"/>
        <family val="1"/>
        <scheme val="none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alignment wrapText="1"/>
    </dxf>
    <dxf>
      <alignment wrapText="1"/>
    </dxf>
    <dxf>
      <alignment wrapText="1"/>
    </dxf>
    <dxf>
      <alignment wrapText="1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name val="Bookman Old Style"/>
        <family val="1"/>
        <scheme val="none"/>
      </font>
    </dxf>
    <dxf>
      <font>
        <name val="Bookman Old Style"/>
        <family val="1"/>
        <scheme val="none"/>
      </font>
    </dxf>
    <dxf>
      <font>
        <name val="Bookman Old Style"/>
        <family val="1"/>
        <scheme val="none"/>
      </font>
    </dxf>
    <dxf>
      <font>
        <name val="Bookman Old Style"/>
        <family val="1"/>
        <scheme val="none"/>
      </font>
    </dxf>
    <dxf>
      <font>
        <name val="Bookman Old Style"/>
        <family val="1"/>
        <scheme val="none"/>
      </font>
    </dxf>
    <dxf>
      <font>
        <name val="Bookman Old Style"/>
        <family val="1"/>
        <scheme val="none"/>
      </font>
    </dxf>
    <dxf>
      <font>
        <name val="Bookman Old Style"/>
        <family val="1"/>
        <scheme val="none"/>
      </font>
    </dxf>
    <dxf>
      <font>
        <name val="Bookman Old Style"/>
        <family val="1"/>
        <scheme val="none"/>
      </font>
    </dxf>
    <dxf>
      <font>
        <name val="Bookman Old Style"/>
        <family val="1"/>
        <scheme val="none"/>
      </font>
    </dxf>
    <dxf>
      <font>
        <name val="Bookman Old Style"/>
        <family val="1"/>
        <scheme val="none"/>
      </font>
    </dxf>
    <dxf>
      <font>
        <name val="Bookman Old Style"/>
        <family val="1"/>
        <scheme val="none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8" Type="http://customschemas.google.com/relationships/workbookmetadata" Target="metadata"/><Relationship Id="rId10" Type="http://schemas.openxmlformats.org/officeDocument/2006/relationships/worksheet" Target="worksheets/sheet10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18\POI\Formulacion%20POI%202019\Formato%20POI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FORMATO%20POI%20PPORDIT%202026%20-%20ENERO%202026%20-%20AGUA%20final-REVIZ.xlsx" TargetMode="External"/><Relationship Id="rId2" Type="http://schemas.openxmlformats.org/officeDocument/2006/relationships/externalLinkPath" Target="file:///D:\COMPUTADORA%20ANTERIOR\INFORMACION%20PVICA%202025%20Y%20OTROS\DESA%20PVICA\2026\POI%202026\FORMATO%20POI%20PPORDIT%202026%20-%20ENERO%202026%20-%20AGUA%20final-REVIZ.xlsx" TargetMode="External"/><Relationship Id="rId1" Type="http://schemas.openxmlformats.org/officeDocument/2006/relationships/externalLinkPath" Target="/COMPUTADORA%20ANTERIOR/INFORMACION%20PVICA%202025%20Y%20OTROS/DESA%20PVICA/2026/POI%202026/FORMATO%20POI%20PPORDIT%202026%20-%20ENERO%202026%20-%20AGUA%20final-REVI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2"/>
      <sheetName val="F5A"/>
      <sheetName val="F5"/>
      <sheetName val="CADENA2018"/>
      <sheetName val="EG"/>
      <sheetName val="Estructuras_PP"/>
      <sheetName val="FFTO"/>
      <sheetName val="OBJETIVOS ESPECIFICOS"/>
      <sheetName val="OBJETIVOS GENERALES"/>
      <sheetName val="GE"/>
      <sheetName val="OBJETIVO-ACTIVIDAD"/>
      <sheetName val="OBJETIVO_ACTIVIDAD"/>
      <sheetName val="CNSIGA_2019"/>
    </sheetNames>
    <sheetDataSet>
      <sheetData sheetId="0"/>
      <sheetData sheetId="1"/>
      <sheetData sheetId="2">
        <row r="1">
          <cell r="A1" t="str">
            <v>ACTIVIDAD</v>
          </cell>
        </row>
      </sheetData>
      <sheetData sheetId="3">
        <row r="1">
          <cell r="A1" t="str">
            <v>ACTIVIDAD</v>
          </cell>
          <cell r="B1" t="str">
            <v>METAS</v>
          </cell>
          <cell r="D1" t="str">
            <v>PROGRAMA</v>
          </cell>
          <cell r="E1" t="str">
            <v>PRODUCTO</v>
          </cell>
          <cell r="F1" t="str">
            <v>unidad_medida</v>
          </cell>
          <cell r="G1" t="str">
            <v>META ANUAL</v>
          </cell>
          <cell r="H1" t="str">
            <v xml:space="preserve"> PIA GEMERICA 2.3</v>
          </cell>
          <cell r="I1" t="str">
            <v xml:space="preserve"> PIA A TODA GENERICA</v>
          </cell>
        </row>
        <row r="2">
          <cell r="A2" t="str">
            <v>5000014. FAMILIAS CON NIÑO/AS MENORES DE 36 MESES DESARROLLAN PRACTICAS SALUDABLES</v>
          </cell>
          <cell r="B2" t="str">
            <v>0008</v>
          </cell>
          <cell r="C2" t="str">
            <v>0008 - 5000014. FAMILIAS CON NIÑO/AS MENORES DE 36 MESES DESARROLLAN PRACTICAS SALUDABLES</v>
          </cell>
          <cell r="D2" t="str">
            <v>0001. PROGRAMA ARTICULADO NUTRICIONAL</v>
          </cell>
          <cell r="E2" t="str">
            <v>3033251. FAMILIAS SALUDABLES CON CONOCIMIENTOS PARA EL CUIDADO INFANTIL, LACTANCIA MATERNA EXCLUSIVA Y LA ADECUADA ALIMENTACION Y PROTECCION DEL MENOR</v>
          </cell>
          <cell r="F2" t="str">
            <v>00056 - FAMILIA</v>
          </cell>
          <cell r="G2" t="str">
            <v>Lic. NOHEMI CAMACLLANQUI CCOILLAR</v>
          </cell>
          <cell r="H2">
            <v>9192</v>
          </cell>
          <cell r="I2">
            <v>164354</v>
          </cell>
        </row>
        <row r="3">
          <cell r="A3" t="str">
            <v>5000017. APLICACION DE VACUNAS COMPLETAS</v>
          </cell>
          <cell r="B3" t="str">
            <v>0010</v>
          </cell>
          <cell r="C3" t="str">
            <v>0010 - 5000017. APLICACION DE VACUNAS COMPLETAS</v>
          </cell>
          <cell r="D3" t="str">
            <v>0001. PROGRAMA ARTICULADO NUTRICIONAL</v>
          </cell>
          <cell r="E3" t="str">
            <v>3033254. NIÑOS CON VACUNA COMPLETA</v>
          </cell>
          <cell r="F3" t="str">
            <v>00218 - NIÑO PROTEGIDO</v>
          </cell>
          <cell r="G3" t="str">
            <v>Lic. EVER TICLLACURI HUAMAN</v>
          </cell>
          <cell r="H3">
            <v>6823</v>
          </cell>
          <cell r="I3">
            <v>745142</v>
          </cell>
        </row>
        <row r="4">
          <cell r="A4" t="str">
            <v>5000018. ATENCION A NIÑOS CON CRECIMIENTO Y DESARROLLO - CRED COMPLETO PARA SU EDAD</v>
          </cell>
          <cell r="B4" t="str">
            <v>0011</v>
          </cell>
          <cell r="C4" t="str">
            <v>0011 - 5000018. ATENCION A NIÑOS CON CRECIMIENTO Y DESARROLLO - CRED COMPLETO PARA SU EDAD</v>
          </cell>
          <cell r="D4" t="str">
            <v>0001. PROGRAMA ARTICULADO NUTRICIONAL</v>
          </cell>
          <cell r="E4" t="str">
            <v>3033255. NIÑOS CON CRED COMPLETO SEGUN EDAD</v>
          </cell>
          <cell r="F4" t="str">
            <v>00219 - NIÑO CONTROLADO</v>
          </cell>
          <cell r="G4" t="str">
            <v>Lic. YUDY CURIPACO LOPEZ</v>
          </cell>
          <cell r="H4">
            <v>6778</v>
          </cell>
          <cell r="I4">
            <v>1785763</v>
          </cell>
        </row>
        <row r="5">
          <cell r="A5" t="str">
            <v>5000019. ADMINISTRAR SUPLEMENTO DE HIERRO Y VITAMINA A</v>
          </cell>
          <cell r="B5" t="str">
            <v>0012</v>
          </cell>
          <cell r="C5" t="str">
            <v>0012 - 5000019. ADMINISTRAR SUPLEMENTO DE HIERRO Y VITAMINA A</v>
          </cell>
          <cell r="D5" t="str">
            <v>0001. PROGRAMA ARTICULADO NUTRICIONAL</v>
          </cell>
          <cell r="E5" t="str">
            <v>3033256. NIÑOS CON SUPLEMENTO DE HIERRO Y VITAMINA A</v>
          </cell>
          <cell r="F5" t="str">
            <v>00220 - NIÑO SUPLEMENTADO</v>
          </cell>
          <cell r="G5" t="str">
            <v>Lic. YESICA ROJAS APACCLLA</v>
          </cell>
          <cell r="H5">
            <v>4903</v>
          </cell>
          <cell r="I5">
            <v>343244</v>
          </cell>
        </row>
        <row r="6">
          <cell r="A6" t="str">
            <v>5000027. ATENDER A NIÑOS CON INFECCIONES RESPIRATORIAS AGUDAS</v>
          </cell>
          <cell r="B6" t="str">
            <v>0013</v>
          </cell>
          <cell r="C6" t="str">
            <v>0013 - 5000027. ATENDER A NIÑOS CON INFECCIONES RESPIRATORIAS AGUDAS</v>
          </cell>
          <cell r="D6" t="str">
            <v>0001. PROGRAMA ARTICULADO NUTRICIONAL</v>
          </cell>
          <cell r="E6" t="str">
            <v>3033311. ATENCION DE INFECCIONES RESPIRATORIAS AGUDAS</v>
          </cell>
          <cell r="F6" t="str">
            <v>00016 - CASO TRATADO</v>
          </cell>
          <cell r="G6" t="str">
            <v>Lic. RUTH CAYLLAHUA SULLCA</v>
          </cell>
          <cell r="H6">
            <v>15777</v>
          </cell>
          <cell r="I6">
            <v>295954</v>
          </cell>
        </row>
        <row r="7">
          <cell r="A7" t="str">
            <v>5000028. ATENDER A NIÑOS CON ENFERMEDADES DIARREICAS AGUDAS</v>
          </cell>
          <cell r="B7" t="str">
            <v>0014</v>
          </cell>
          <cell r="C7" t="str">
            <v>0014 - 5000028. ATENDER A NIÑOS CON ENFERMEDADES DIARREICAS AGUDAS</v>
          </cell>
          <cell r="D7" t="str">
            <v>0001. PROGRAMA ARTICULADO NUTRICIONAL</v>
          </cell>
          <cell r="E7" t="str">
            <v>3033312. ATENCION DE ENFERMEDADES DIARREICAS AGUDAS</v>
          </cell>
          <cell r="F7" t="str">
            <v>00016 - CASO TRATADO</v>
          </cell>
          <cell r="G7" t="str">
            <v>Lic. RUTH CAYLLAHUA SULLCA</v>
          </cell>
          <cell r="H7">
            <v>2404</v>
          </cell>
          <cell r="I7">
            <v>51568</v>
          </cell>
        </row>
        <row r="8">
          <cell r="A8" t="str">
            <v>5000029. ATENDER A NIÑOS CON DIAGNOSTICO DE INFECCIONES RESPIRATORIAS AGUDAS CON COMPLICACIONES</v>
          </cell>
          <cell r="B8" t="str">
            <v>0015</v>
          </cell>
          <cell r="C8" t="str">
            <v>0015 - 5000029. ATENDER A NIÑOS CON DIAGNOSTICO DE INFECCIONES RESPIRATORIAS AGUDAS CON COMPLICACIONES</v>
          </cell>
          <cell r="D8" t="str">
            <v>0001. PROGRAMA ARTICULADO NUTRICIONAL</v>
          </cell>
          <cell r="E8" t="str">
            <v>3033313. ATENCION DE INFECCIONES RESPIRATORIAS AGUDAS CON COMPLICACIONES</v>
          </cell>
          <cell r="F8" t="str">
            <v>00016 - CASO TRATADO</v>
          </cell>
          <cell r="G8" t="str">
            <v>Lic. RUTH CAYLLAHUA SULLCA</v>
          </cell>
          <cell r="H8">
            <v>91</v>
          </cell>
          <cell r="I8">
            <v>225000</v>
          </cell>
        </row>
        <row r="9">
          <cell r="A9" t="str">
            <v>5000030. ATENDER A NIÑOS CON DIAGNOSTICO DE ENFERMEDAD DIARREICA AGUDA COMPLICADA</v>
          </cell>
          <cell r="B9" t="str">
            <v>0016</v>
          </cell>
          <cell r="C9" t="str">
            <v>0016 - 5000030. ATENDER A NIÑOS CON DIAGNOSTICO DE ENFERMEDAD DIARREICA AGUDA COMPLICADA</v>
          </cell>
          <cell r="D9" t="str">
            <v>0001. PROGRAMA ARTICULADO NUTRICIONAL</v>
          </cell>
          <cell r="E9" t="str">
            <v>3033314. ATENCION DE ENFERMEDADES DIARREICAS AGUDAS CON COMPLICACIONES</v>
          </cell>
          <cell r="F9" t="str">
            <v>00016 - CASO TRATADO</v>
          </cell>
          <cell r="G9" t="str">
            <v>Lic. RUTH CAYLLAHUA SULLCA</v>
          </cell>
          <cell r="H9">
            <v>50</v>
          </cell>
          <cell r="I9">
            <v>71721</v>
          </cell>
        </row>
        <row r="10">
          <cell r="A10" t="str">
            <v>5000031. BRINDAR ATENCION A OTRAS ENFERMEDADES PREVALENTES</v>
          </cell>
          <cell r="B10" t="str">
            <v>0017</v>
          </cell>
          <cell r="C10" t="str">
            <v>0017 - 5000031. BRINDAR ATENCION A OTRAS ENFERMEDADES PREVALENTES</v>
          </cell>
          <cell r="D10" t="str">
            <v>0001. PROGRAMA ARTICULADO NUTRICIONAL</v>
          </cell>
          <cell r="E10" t="str">
            <v>3033315. ATENCION DE OTRAS ENFERMEDADES PREVALENTES</v>
          </cell>
          <cell r="F10" t="str">
            <v>00016 - CASO TRATADO</v>
          </cell>
          <cell r="G10" t="str">
            <v>Lic. YESICA ROJAS APACCLLA</v>
          </cell>
          <cell r="H10">
            <v>2008</v>
          </cell>
          <cell r="I10">
            <v>71614</v>
          </cell>
        </row>
        <row r="11">
          <cell r="A11" t="str">
            <v>5000032. ADMINISTRAR SUPLEMENTO DE HIERRO Y ACIDO FOLICO A GESTANTES</v>
          </cell>
          <cell r="B11" t="str">
            <v>0018</v>
          </cell>
          <cell r="C11" t="str">
            <v>0018 - 5000032. ADMINISTRAR SUPLEMENTO DE HIERRO Y ACIDO FOLICO A GESTANTES</v>
          </cell>
          <cell r="D11" t="str">
            <v>0001. PROGRAMA ARTICULADO NUTRICIONAL</v>
          </cell>
          <cell r="E11" t="str">
            <v>3033317. GESTANTE CON SUPLEMENTO DE HIERRO Y ACIDO FOLICO</v>
          </cell>
          <cell r="F11" t="str">
            <v>00224 - GESTANTE SUPLEMENTADA</v>
          </cell>
          <cell r="G11" t="str">
            <v>Lic. YESICA ROJAS APACCLLA</v>
          </cell>
          <cell r="H11">
            <v>2029</v>
          </cell>
          <cell r="I11">
            <v>317956</v>
          </cell>
        </row>
        <row r="12">
          <cell r="A12" t="str">
            <v>5000035. ATENDER A NIÑOS Y NIÑAS CON DIAGNOSTICO DE PARASITOSIS INTESTINAL</v>
          </cell>
          <cell r="B12" t="str">
            <v>0019</v>
          </cell>
          <cell r="C12" t="str">
            <v>0019 - 5000035. ATENDER A NIÑOS Y NIÑAS CON DIAGNOSTICO DE PARASITOSIS INTESTINAL</v>
          </cell>
          <cell r="D12" t="str">
            <v>0001. PROGRAMA ARTICULADO NUTRICIONAL</v>
          </cell>
          <cell r="E12" t="str">
            <v>3033414. ATENCION DE NIÑOS Y NIÑAS CON PARASITOSIS INTESTINAL</v>
          </cell>
          <cell r="F12" t="str">
            <v>00016 - CASO TRATADO</v>
          </cell>
          <cell r="G12" t="str">
            <v>Lic. YESICA ROJAS APACCLLA</v>
          </cell>
          <cell r="H12">
            <v>2220</v>
          </cell>
          <cell r="I12">
            <v>78939</v>
          </cell>
        </row>
        <row r="13">
          <cell r="A13" t="str">
            <v>5004424. VIGILANCIA, INVESTIGACION Y TECNOLOGIAS EN NUTRICION</v>
          </cell>
          <cell r="B13" t="str">
            <v>0001</v>
          </cell>
          <cell r="C13" t="str">
            <v>0001 - 5004424. VIGILANCIA, INVESTIGACION Y TECNOLOGIAS EN NUTRICION</v>
          </cell>
          <cell r="D13" t="str">
            <v>0001. PROGRAMA ARTICULADO NUTRICIONAL</v>
          </cell>
          <cell r="E13" t="str">
            <v>3000001. ACCIONES COMUNES</v>
          </cell>
          <cell r="F13" t="str">
            <v>00060 - INFORME</v>
          </cell>
          <cell r="G13" t="str">
            <v>Lic. YESICA ROJAS APACCLLA</v>
          </cell>
          <cell r="H13">
            <v>12</v>
          </cell>
          <cell r="I13">
            <v>100000</v>
          </cell>
        </row>
        <row r="14">
          <cell r="A14" t="str">
            <v>5004425. DESARROLLO DE NORMAS Y GUIAS TECNICAS EN NUTRICION</v>
          </cell>
          <cell r="B14" t="str">
            <v>0002</v>
          </cell>
          <cell r="C14" t="str">
            <v>0002 - 5004425. DESARROLLO DE NORMAS Y GUIAS TECNICAS EN NUTRICION</v>
          </cell>
          <cell r="D14" t="str">
            <v>0001. PROGRAMA ARTICULADO NUTRICIONAL</v>
          </cell>
          <cell r="E14" t="str">
            <v>3000001. ACCIONES COMUNES</v>
          </cell>
          <cell r="F14" t="str">
            <v>00080 - NORMA</v>
          </cell>
          <cell r="G14" t="str">
            <v>Lic. YESICA ROJAS APACCLLA</v>
          </cell>
          <cell r="H14">
            <v>3</v>
          </cell>
          <cell r="I14">
            <v>12000</v>
          </cell>
        </row>
        <row r="15">
          <cell r="A15" t="str">
            <v>5004426. MONITOREO, SUPERVISION, EVALUACION Y CONTROL DEL PROGRAMA ARTICULADO NUTRICIONAL</v>
          </cell>
          <cell r="B15" t="str">
            <v>0003</v>
          </cell>
          <cell r="C15" t="str">
            <v>0003 - 5004426. MONITOREO, SUPERVISION, EVALUACION Y CONTROL DEL PROGRAMA ARTICULADO NUTRICIONAL</v>
          </cell>
          <cell r="D15" t="str">
            <v>0001. PROGRAMA ARTICULADO NUTRICIONAL</v>
          </cell>
          <cell r="E15" t="str">
            <v>3000001. ACCIONES COMUNES</v>
          </cell>
          <cell r="F15" t="str">
            <v>00060 - INFORME</v>
          </cell>
          <cell r="G15" t="str">
            <v>Lic. YUDY CURIPACO LOPEZ</v>
          </cell>
          <cell r="H15">
            <v>12</v>
          </cell>
          <cell r="I15">
            <v>314941</v>
          </cell>
        </row>
        <row r="16">
          <cell r="A16" t="str">
            <v>5004427. CONTROL DE CALIDAD NUTRICIONAL DE LOS ALIMENTOS</v>
          </cell>
          <cell r="B16" t="str">
            <v>0004</v>
          </cell>
          <cell r="C16" t="str">
            <v>0004 - 5004427. CONTROL DE CALIDAD NUTRICIONAL DE LOS ALIMENTOS</v>
          </cell>
          <cell r="D16" t="str">
            <v>0001. PROGRAMA ARTICULADO NUTRICIONAL</v>
          </cell>
          <cell r="E16" t="str">
            <v>3000608. SERVICIOS DE CUIDADO DIURNO ACCEDEN A CONTROL DE CALIDAD NUTRICIONAL DE LOS ALIMENTOS</v>
          </cell>
          <cell r="F16" t="str">
            <v>00222 - REPORTE TECNICO</v>
          </cell>
          <cell r="G16" t="str">
            <v>Lic. YESICA ROJAS APACCLLA</v>
          </cell>
          <cell r="H16">
            <v>43</v>
          </cell>
          <cell r="I16">
            <v>56018</v>
          </cell>
        </row>
        <row r="17">
          <cell r="A17" t="str">
            <v>5004428. VIGILANCIA DE LA CALIDAD DEL AGUA PARA EL CONSUMO HUMANO</v>
          </cell>
          <cell r="B17" t="str">
            <v>0005</v>
          </cell>
          <cell r="C17" t="str">
            <v>0005 - 5004428. VIGILANCIA DE LA CALIDAD DEL AGUA PARA EL CONSUMO HUMANO</v>
          </cell>
          <cell r="D17" t="str">
            <v>0001. PROGRAMA ARTICULADO NUTRICIONAL</v>
          </cell>
          <cell r="E17" t="str">
            <v>3000609. COMUNIDAD ACCEDE A AGUA PARA EL CONSUMO HUMANO</v>
          </cell>
          <cell r="F17" t="str">
            <v>00223 - CENTRO POBLADO</v>
          </cell>
          <cell r="G17" t="str">
            <v>ING.  YANNESSI HUAMAN ESTEBAN</v>
          </cell>
          <cell r="H17">
            <v>422</v>
          </cell>
          <cell r="I17">
            <v>73451</v>
          </cell>
        </row>
        <row r="18">
          <cell r="A18" t="str">
            <v>5004429. DESINFECCION Y/O TRATAMIENTO DEL AGUA PARA EL CONSUMO HUMANO</v>
          </cell>
          <cell r="B18" t="str">
            <v>0006</v>
          </cell>
          <cell r="C18" t="str">
            <v>0006 - 5004429. DESINFECCION Y/O TRATAMIENTO DEL AGUA PARA EL CONSUMO HUMANO</v>
          </cell>
          <cell r="D18" t="str">
            <v>0001. PROGRAMA ARTICULADO NUTRICIONAL</v>
          </cell>
          <cell r="E18" t="str">
            <v>3000609. COMUNIDAD ACCEDE A AGUA PARA EL CONSUMO HUMANO</v>
          </cell>
          <cell r="F18" t="str">
            <v>00223 - CENTRO POBLADO</v>
          </cell>
          <cell r="G18" t="str">
            <v>ING. YANNESSI HUAMAN ESTEBAN</v>
          </cell>
          <cell r="H18">
            <v>2</v>
          </cell>
          <cell r="I18">
            <v>11362</v>
          </cell>
        </row>
        <row r="19">
          <cell r="A19" t="str">
            <v>5005326. INTERVENCIONES DE COMUNICACION PARA EL CUIDADO INFANTIL Y PREVENCION DE ANEMIA Y DESNUTRICION CRONICA INFANTIL</v>
          </cell>
          <cell r="B19" t="str">
            <v>0007</v>
          </cell>
          <cell r="C19" t="str">
            <v>0007 - 5005326. INTERVENCIONES DE COMUNICACION PARA EL CUIDADO INFANTIL Y PREVENCION DE ANEMIA Y DESNUTRICION CRONICA INFANTIL</v>
          </cell>
          <cell r="D19" t="str">
            <v>0001. PROGRAMA ARTICULADO NUTRICIONAL</v>
          </cell>
          <cell r="E19" t="str">
            <v>3000733. POBLACION INFORMADA SOBRE EL CUIDADO INFANTIL Y PRACTICAS SALUDABLES PARA LA PREVENCION DE ANEMIA Y DESNUTRICION CRONICA INFANTIL</v>
          </cell>
          <cell r="F19" t="str">
            <v>00259 - PERSONA INFORMADA</v>
          </cell>
          <cell r="G19" t="str">
            <v>Lic. YENNY VILCAPOMA  MEZA</v>
          </cell>
          <cell r="H19">
            <v>24861</v>
          </cell>
          <cell r="I19">
            <v>40000</v>
          </cell>
        </row>
        <row r="20">
          <cell r="A20" t="str">
            <v>5005982. CAPACITACION A ACTORES SOCIALES QUE PROMUEVEN EL CUIDADO INFANTIL, LACTANCIA MATERNA EXCLUSIVA Y LA ADECUADA ALIMENTACION Y PROTECCION DEL MENOR DE 36 MESES</v>
          </cell>
          <cell r="B20" t="str">
            <v>0009</v>
          </cell>
          <cell r="C20" t="str">
            <v>0009 - 5005982. CAPACITACION A ACTORES SOCIALES QUE PROMUEVEN EL CUIDADO INFANTIL, LACTANCIA MATERNA EXCLUSIVA Y LA ADECUADA ALIMENTACION Y PROTECCION DEL MENOR DE 36 MESES</v>
          </cell>
          <cell r="D20" t="str">
            <v>0001. PROGRAMA ARTICULADO NUTRICIONAL</v>
          </cell>
          <cell r="E20" t="str">
            <v>3033251. FAMILIAS SALUDABLES CON CONOCIMIENTOS PARA EL CUIDADO INFANTIL, LACTANCIA MATERNA EXCLUSIVA Y LA ADECUADA ALIMENTACION Y PROTECCION DEL MENOR</v>
          </cell>
          <cell r="F20" t="str">
            <v>00088 - PERSONA CAPACITADA</v>
          </cell>
          <cell r="G20" t="str">
            <v>Obst. SILVIA AVILA ENRIQUEZ</v>
          </cell>
          <cell r="H20">
            <v>843</v>
          </cell>
          <cell r="I20">
            <v>103136</v>
          </cell>
        </row>
        <row r="21">
          <cell r="A21" t="str">
            <v>5000037. BRINDAR ATENCION PRENATAL REENFOCADA</v>
          </cell>
          <cell r="B21" t="str">
            <v>0024</v>
          </cell>
          <cell r="C21" t="str">
            <v>0024 - 5000037. BRINDAR ATENCION PRENATAL REENFOCADA</v>
          </cell>
          <cell r="D21" t="str">
            <v>0002. SALUD MATERNO NEONATAL</v>
          </cell>
          <cell r="E21" t="str">
            <v>3033172. ATENCION PRENATAL REENFOCADA</v>
          </cell>
          <cell r="F21" t="str">
            <v>00058 - GESTANTE CONTROLADA</v>
          </cell>
          <cell r="G21" t="str">
            <v>Obst. KENIA PANTIGOSO ROJAS</v>
          </cell>
          <cell r="H21">
            <v>2323</v>
          </cell>
          <cell r="I21">
            <v>779678</v>
          </cell>
        </row>
        <row r="22">
          <cell r="A22" t="str">
            <v>5000042. MEJORAMIENTO DEL ACCESO DE LA POBLACION A METODOS DE PLANIFICACION FAMILIAR</v>
          </cell>
          <cell r="B22" t="str">
            <v>0025</v>
          </cell>
          <cell r="C22" t="str">
            <v>0025 - 5000042. MEJORAMIENTO DEL ACCESO DE LA POBLACION A METODOS DE PLANIFICACION FAMILIAR</v>
          </cell>
          <cell r="D22" t="str">
            <v>0002. SALUD MATERNO NEONATAL</v>
          </cell>
          <cell r="E22" t="str">
            <v>3033291. POBLACION ACCEDE A METODOS DE PLANIFICACION FAMILIAR</v>
          </cell>
          <cell r="F22" t="str">
            <v>00206 - PAREJA PROTEGIDA</v>
          </cell>
          <cell r="G22" t="str">
            <v>Obst. KENIA PANTIGOSO ROJAS</v>
          </cell>
          <cell r="H22">
            <v>11905</v>
          </cell>
          <cell r="I22">
            <v>87078</v>
          </cell>
        </row>
        <row r="23">
          <cell r="A23" t="str">
            <v>5000043. MEJORAMIENTO DEL ACCESO DE LA POBLACION A SERVICIOS DE CONSEJERIA EN SALUD SEXUAL Y REPRODUCTIVA</v>
          </cell>
          <cell r="B23" t="str">
            <v>0026</v>
          </cell>
          <cell r="C23" t="str">
            <v>0026 - 5000043. MEJORAMIENTO DEL ACCESO DE LA POBLACION A SERVICIOS DE CONSEJERIA EN SALUD SEXUAL Y REPRODUCTIVA</v>
          </cell>
          <cell r="D23" t="str">
            <v>0002. SALUD MATERNO NEONATAL</v>
          </cell>
          <cell r="E23" t="str">
            <v>3033292. POBLACION ACCEDE A SERVICIOS DE CONSEJERIA EN SALUD SEXUAL Y REPRODUCTIVA</v>
          </cell>
          <cell r="F23" t="str">
            <v>00006 - ATENCION</v>
          </cell>
          <cell r="G23" t="str">
            <v>Obst. KENIA PANTIGOSO ROJAS</v>
          </cell>
          <cell r="H23">
            <v>21733</v>
          </cell>
          <cell r="I23">
            <v>57572</v>
          </cell>
        </row>
        <row r="24">
          <cell r="A24" t="str">
            <v>5000044. BRINDAR ATENCION A LA GESTANTE CON COMPLICACIONES</v>
          </cell>
          <cell r="B24" t="str">
            <v>0027</v>
          </cell>
          <cell r="C24" t="str">
            <v>0027 - 5000044. BRINDAR ATENCION A LA GESTANTE CON COMPLICACIONES</v>
          </cell>
          <cell r="D24" t="str">
            <v>0002. SALUD MATERNO NEONATAL</v>
          </cell>
          <cell r="E24" t="str">
            <v>3033294. ATENCION DE LA GESTANTE CON COMPLICACIONES</v>
          </cell>
          <cell r="F24" t="str">
            <v>00207 - GESTANTE ATENDIDA</v>
          </cell>
          <cell r="G24" t="str">
            <v>Obst. KENIA PANTIGOSO ROJAS</v>
          </cell>
          <cell r="H24">
            <v>616</v>
          </cell>
          <cell r="I24">
            <v>62392</v>
          </cell>
        </row>
        <row r="25">
          <cell r="A25" t="str">
            <v>5000045. BRINDAR ATENCION DE PARTO NORMAL</v>
          </cell>
          <cell r="B25" t="str">
            <v>0028</v>
          </cell>
          <cell r="C25" t="str">
            <v>0028 - 5000045. BRINDAR ATENCION DE PARTO NORMAL</v>
          </cell>
          <cell r="D25" t="str">
            <v>0002. SALUD MATERNO NEONATAL</v>
          </cell>
          <cell r="E25" t="str">
            <v>3033295. ATENCION DEL PARTO NORMAL</v>
          </cell>
          <cell r="F25" t="str">
            <v>00208 - PARTO NORMAL</v>
          </cell>
          <cell r="G25" t="str">
            <v>Obst. KENIA PANTIGOSO ROJAS</v>
          </cell>
          <cell r="H25">
            <v>1105</v>
          </cell>
          <cell r="I25">
            <v>201493</v>
          </cell>
        </row>
        <row r="26">
          <cell r="A26" t="str">
            <v>5000046. BRINDAR ATENCION DEL PARTO COMPLICADO NO QUIRURGICO</v>
          </cell>
          <cell r="B26" t="str">
            <v>0029</v>
          </cell>
          <cell r="C26" t="str">
            <v>0029 - 5000046. BRINDAR ATENCION DEL PARTO COMPLICADO NO QUIRURGICO</v>
          </cell>
          <cell r="D26" t="str">
            <v>0002. SALUD MATERNO NEONATAL</v>
          </cell>
          <cell r="E26" t="str">
            <v>3033296. ATENCION DEL PARTO COMPLICADO NO QUIRURGICO</v>
          </cell>
          <cell r="F26" t="str">
            <v>00209 - PARTO COMPLICADO</v>
          </cell>
          <cell r="G26" t="str">
            <v>Obst. KENIA PANTIGOSO ROJAS</v>
          </cell>
          <cell r="H26">
            <v>172</v>
          </cell>
          <cell r="I26">
            <v>5004</v>
          </cell>
        </row>
        <row r="27">
          <cell r="A27" t="str">
            <v>5000048. ATENDER EL PUERPERIO</v>
          </cell>
          <cell r="B27" t="str">
            <v>0030</v>
          </cell>
          <cell r="C27" t="str">
            <v>0030 - 5000048. ATENDER EL PUERPERIO</v>
          </cell>
          <cell r="D27" t="str">
            <v>0002. SALUD MATERNO NEONATAL</v>
          </cell>
          <cell r="E27" t="str">
            <v>3033298. ATENCION DEL PUERPERIO</v>
          </cell>
          <cell r="F27" t="str">
            <v>00211 - ATENCION PUERPERAL</v>
          </cell>
          <cell r="G27" t="str">
            <v>Obst. KENIA PANTIGOSO ROJAS</v>
          </cell>
          <cell r="H27">
            <v>2318</v>
          </cell>
          <cell r="I27">
            <v>79582</v>
          </cell>
        </row>
        <row r="28">
          <cell r="A28" t="str">
            <v>5000049. ATENDER EL PUERPERIO CON COMPLICACIONES</v>
          </cell>
          <cell r="B28" t="str">
            <v>0031</v>
          </cell>
          <cell r="C28" t="str">
            <v>0031 - 5000049. ATENDER EL PUERPERIO CON COMPLICACIONES</v>
          </cell>
          <cell r="D28" t="str">
            <v>0002. SALUD MATERNO NEONATAL</v>
          </cell>
          <cell r="E28" t="str">
            <v>3033299. ATENCION DEL PUERPERIO CON COMPLICACIONES</v>
          </cell>
          <cell r="F28" t="str">
            <v>00212 - EGRESO</v>
          </cell>
          <cell r="G28" t="str">
            <v>Obst. KENIA PANTIGOSO ROJAS</v>
          </cell>
          <cell r="H28">
            <v>213</v>
          </cell>
          <cell r="I28">
            <v>3232</v>
          </cell>
        </row>
        <row r="29">
          <cell r="A29" t="str">
            <v>5000052. MEJORAMIENTO DEL ACCESO AL SISTEMA DE REFERENCIA INSTITUCIONAL</v>
          </cell>
          <cell r="B29" t="str">
            <v>0032</v>
          </cell>
          <cell r="C29" t="str">
            <v>0032 - 5000052. MEJORAMIENTO DEL ACCESO AL SISTEMA DE REFERENCIA INSTITUCIONAL</v>
          </cell>
          <cell r="D29" t="str">
            <v>0002. SALUD MATERNO NEONATAL</v>
          </cell>
          <cell r="E29" t="str">
            <v>3033304. ACCESO AL SISTEMA DE REFERENCIA INSTITUCIONAL</v>
          </cell>
          <cell r="F29" t="str">
            <v>00214 - GESTANTE Y/O NEONATO REFERIDO</v>
          </cell>
          <cell r="G29" t="str">
            <v>Obst. KENIA PANTIGOSO ROJAS</v>
          </cell>
          <cell r="H29">
            <v>1989</v>
          </cell>
          <cell r="I29">
            <v>285779</v>
          </cell>
        </row>
        <row r="30">
          <cell r="A30" t="str">
            <v>5000053. ATENDER AL RECIEN NACIDO NORMAL</v>
          </cell>
          <cell r="B30" t="str">
            <v>0033</v>
          </cell>
          <cell r="C30" t="str">
            <v>0033 - 5000053. ATENDER AL RECIEN NACIDO NORMAL</v>
          </cell>
          <cell r="D30" t="str">
            <v>0002. SALUD MATERNO NEONATAL</v>
          </cell>
          <cell r="E30" t="str">
            <v>3033305. ATENCION DEL RECIEN NACIDO NORMAL</v>
          </cell>
          <cell r="F30" t="str">
            <v>00239 - RECIEN NACIDO ATENDIDO</v>
          </cell>
          <cell r="G30" t="str">
            <v>Lic. YUDY CURIPACO LOPEZ</v>
          </cell>
          <cell r="H30">
            <v>1254</v>
          </cell>
          <cell r="I30">
            <v>54496</v>
          </cell>
        </row>
        <row r="31">
          <cell r="A31" t="str">
            <v>5000058. BRINDAR SERVICIOS DE SALUD PARA PREVENCION DEL EMBARAZO A ADOLESCENTES</v>
          </cell>
          <cell r="B31" t="str">
            <v>0023</v>
          </cell>
          <cell r="C31" t="str">
            <v>0023 - 5000058. BRINDAR SERVICIOS DE SALUD PARA PREVENCION DEL EMBARAZO A ADOLESCENTES</v>
          </cell>
          <cell r="D31" t="str">
            <v>0002. SALUD MATERNO NEONATAL</v>
          </cell>
          <cell r="E31" t="str">
            <v>3000005. ADOLESCENTES ACCEDEN A SERVICIOS DE SALUD PARA PREVENCION DEL EMBARAZO</v>
          </cell>
          <cell r="F31" t="str">
            <v>00006 - ATENCION</v>
          </cell>
          <cell r="G31" t="str">
            <v>Obst. KENIA PANTIGOSO ROJAS</v>
          </cell>
          <cell r="H31">
            <v>5636</v>
          </cell>
          <cell r="I31">
            <v>40925</v>
          </cell>
        </row>
        <row r="32">
          <cell r="A32" t="str">
            <v>5000059. BRINDAR INFORMACION SOBRE SALUD SEXUAL, SALUD REPRODUCTIVA Y METODOS DE PLANIFICACION FAMILIAR</v>
          </cell>
          <cell r="B32" t="str">
            <v>0022</v>
          </cell>
          <cell r="C32" t="str">
            <v>0022 - 5000059. BRINDAR INFORMACION SOBRE SALUD SEXUAL, SALUD REPRODUCTIVA Y METODOS DE PLANIFICACION FAMILIAR</v>
          </cell>
          <cell r="D32" t="str">
            <v>0002. SALUD MATERNO NEONATAL</v>
          </cell>
          <cell r="E32" t="str">
            <v>3000002. POBLACION INFORMADA SOBRE SALUD SEXUAL, SALUD REPRODUCTIVA Y METODOS DE PLANIFICACION FAMILIAR</v>
          </cell>
          <cell r="F32" t="str">
            <v>00259 - PERSONA INFORMADA</v>
          </cell>
          <cell r="G32" t="str">
            <v>Obst. KENIA PANTIGOSO ROJAS</v>
          </cell>
          <cell r="H32">
            <v>24861</v>
          </cell>
          <cell r="I32">
            <v>1490</v>
          </cell>
        </row>
        <row r="33">
          <cell r="A33" t="str">
            <v>5004389. DESARROLLO DE NORMAS Y GUIAS TECNICAS EN SALUD MATERNO NEONATAL</v>
          </cell>
          <cell r="B33" t="str">
            <v>0020</v>
          </cell>
          <cell r="C33" t="str">
            <v>0020 - 5004389. DESARROLLO DE NORMAS Y GUIAS TECNICAS EN SALUD MATERNO NEONATAL</v>
          </cell>
          <cell r="D33" t="str">
            <v>0002. SALUD MATERNO NEONATAL</v>
          </cell>
          <cell r="E33" t="str">
            <v>3000001. ACCIONES COMUNES</v>
          </cell>
          <cell r="F33" t="str">
            <v>00080 - NORMA</v>
          </cell>
          <cell r="G33" t="str">
            <v>Obst. KENIA PANTIGOSO ROJAS</v>
          </cell>
          <cell r="H33">
            <v>2</v>
          </cell>
          <cell r="I33">
            <v>9306</v>
          </cell>
        </row>
        <row r="34">
          <cell r="A34" t="str">
            <v>5004430. MONITOREO, SUPERVISION, EVALUACION Y CONTROL DE LA SALUD MATERNO NEONATAL</v>
          </cell>
          <cell r="B34" t="str">
            <v>0021</v>
          </cell>
          <cell r="C34" t="str">
            <v>0021 - 5004430. MONITOREO, SUPERVISION, EVALUACION Y CONTROL DE LA SALUD MATERNO NEONATAL</v>
          </cell>
          <cell r="D34" t="str">
            <v>0002. SALUD MATERNO NEONATAL</v>
          </cell>
          <cell r="E34" t="str">
            <v>3000001. ACCIONES COMUNES</v>
          </cell>
          <cell r="F34" t="str">
            <v>00060 - INFORME</v>
          </cell>
          <cell r="G34" t="str">
            <v>Obst. KENIA PANTIGOSO ROJAS</v>
          </cell>
          <cell r="H34">
            <v>14</v>
          </cell>
          <cell r="I34">
            <v>135940</v>
          </cell>
        </row>
        <row r="35">
          <cell r="A35" t="str">
            <v>5005984. PROMOCIÓN DE PRACTICAS SALUDABLES PARA EL CUIDADO DE LA SALUD SEXUAL Y REPRODUCTIVA EN FAMILIAS</v>
          </cell>
          <cell r="B35" t="str">
            <v>0034</v>
          </cell>
          <cell r="C35" t="str">
            <v>0034 - 5005984. PROMOCIÓN DE PRACTICAS SALUDABLES PARA EL CUIDADO DE LA SALUD SEXUAL Y REPRODUCTIVA EN FAMILIAS</v>
          </cell>
          <cell r="D35" t="str">
            <v>0002. SALUD MATERNO NEONATAL</v>
          </cell>
          <cell r="E35" t="str">
            <v>3033412. FAMILIAS SALUDABLES INFORMADAS RESPECTO DE SU SALUD SEXUAL Y REPRODUCTIVA</v>
          </cell>
          <cell r="F35" t="str">
            <v>00056 - FAMILIA</v>
          </cell>
          <cell r="G35" t="str">
            <v>Lic. NOHEMI CAMACLLANQUI CCOILLAR</v>
          </cell>
          <cell r="H35">
            <v>4813</v>
          </cell>
          <cell r="I35">
            <v>24532</v>
          </cell>
        </row>
        <row r="36">
          <cell r="A36" t="str">
            <v>5005985. CAPACITACION A ACTORES SOCIALES QUE PROMUEVEN LA SALUD SEXUAL Y REPRODUCTIVA CON ENFASIS EN MATERNIDAD SALUDABLE</v>
          </cell>
          <cell r="B36" t="str">
            <v>0035</v>
          </cell>
          <cell r="C36" t="str">
            <v>0035 - 5005985. CAPACITACION A ACTORES SOCIALES QUE PROMUEVEN LA SALUD SEXUAL Y REPRODUCTIVA CON ENFASIS EN MATERNIDAD SALUDABLE</v>
          </cell>
          <cell r="D36" t="str">
            <v>0002. SALUD MATERNO NEONATAL</v>
          </cell>
          <cell r="E36" t="str">
            <v>3033412. FAMILIAS SALUDABLES INFORMADAS RESPECTO DE SU SALUD SEXUAL Y REPRODUCTIVA</v>
          </cell>
          <cell r="F36" t="str">
            <v>00240 - DOCENTE</v>
          </cell>
          <cell r="G36" t="str">
            <v>Obst. SILVIA AVILA ENRIQUEZ</v>
          </cell>
          <cell r="H36">
            <v>571</v>
          </cell>
          <cell r="I36">
            <v>46022</v>
          </cell>
        </row>
        <row r="37">
          <cell r="A37" t="str">
            <v>5000062. PROMOVER EN LAS FAMILIA PRACTICAS SALUDABLES PARA LA PREVENCION DE VIH/SIDA Y TUBERCULOSIS</v>
          </cell>
          <cell r="B37" t="str">
            <v>0044</v>
          </cell>
          <cell r="C37" t="str">
            <v>0044 - 5000062. PROMOVER EN LAS FAMILIA PRACTICAS SALUDABLES PARA LA PREVENCION DE VIH/SIDA Y TUBERCULOSIS</v>
          </cell>
          <cell r="D37" t="str">
            <v>0016. TBC-VIH/SIDA</v>
          </cell>
          <cell r="E37" t="str">
            <v>3043952. FAMILIA CON PRACTICAS SALUDABLES PARA LA PREVENCION DE VIH/SIDA Y TUBERCULOSIS</v>
          </cell>
          <cell r="F37" t="str">
            <v>00056 - FAMILIA</v>
          </cell>
          <cell r="G37" t="str">
            <v>Lic. NOHEMI CAMACLLANQUI CCOILLAR</v>
          </cell>
          <cell r="H37">
            <v>1996</v>
          </cell>
          <cell r="I37">
            <v>3350</v>
          </cell>
        </row>
        <row r="38">
          <cell r="A38" t="str">
            <v>5000068. MEJORAR EN POBLACION INFORMADA EL USO CORRECTO DE CONDON PARA PREVENCION DE INFECCIONES DE TRANSMISION SEXUAL Y VIH/SIDA</v>
          </cell>
          <cell r="B38" t="str">
            <v>0046</v>
          </cell>
          <cell r="C38" t="str">
            <v>0046 - 5000068. MEJORAR EN POBLACION INFORMADA EL USO CORRECTO DE CONDON PARA PREVENCION DE INFECCIONES DE TRANSMISION SEXUAL Y VIH/SIDA</v>
          </cell>
          <cell r="D38" t="str">
            <v>0016. TBC-VIH/SIDA</v>
          </cell>
          <cell r="E38" t="str">
            <v>3043958. POBLACION INFORMADA SOBRE USO CORRECTO DE CONDON PARA PREVENCION DE INFECCIONES DE TRANSMISION SEXUAL Y VIH/SIDA</v>
          </cell>
          <cell r="F38" t="str">
            <v>00259 - PERSONA INFORMADA</v>
          </cell>
          <cell r="G38" t="str">
            <v>Lic. ANGEL IRINEO DUEÑAS CURO</v>
          </cell>
          <cell r="H38">
            <v>22508</v>
          </cell>
          <cell r="I38">
            <v>1500</v>
          </cell>
        </row>
        <row r="39">
          <cell r="A39" t="str">
            <v>5000069. ENTREGAR A ADULTOS Y JOVENES VARONES CONSEJERIA Y TAMIZAJE PARA ITS Y VIH/SIDA</v>
          </cell>
          <cell r="B39" t="str">
            <v>0047</v>
          </cell>
          <cell r="C39" t="str">
            <v>0047 - 5000069. ENTREGAR A ADULTOS Y JOVENES VARONES CONSEJERIA Y TAMIZAJE PARA ITS Y VIH/SIDA</v>
          </cell>
          <cell r="D39" t="str">
            <v>0016. TBC-VIH/SIDA</v>
          </cell>
          <cell r="E39" t="str">
            <v>3043959. ADULTOS Y JOVENES RECIBEN CONSEJERIA Y TAMIZAJE PARA INFECCIONES DE TRANSMISION SEXUAL Y VIH/SIDA</v>
          </cell>
          <cell r="F39" t="str">
            <v>00259 - PERSONA INFORMADA</v>
          </cell>
          <cell r="G39" t="str">
            <v>Obst. LISS YESENIA LACHO CAYLLAHUA</v>
          </cell>
          <cell r="H39">
            <v>7505</v>
          </cell>
          <cell r="I39">
            <v>49518</v>
          </cell>
        </row>
        <row r="40">
          <cell r="A40" t="str">
            <v>5000070. ENTREGAR A POBLACION ADOLESCENTE INFORMACION SOBRE INFECCIONES DE TRANSMISION SEXUAL Y VIH/SIDA</v>
          </cell>
          <cell r="B40" t="str">
            <v>0048</v>
          </cell>
          <cell r="C40" t="str">
            <v>0048 - 5000070. ENTREGAR A POBLACION ADOLESCENTE INFORMACION SOBRE INFECCIONES DE TRANSMISION SEXUAL Y VIH/SIDA</v>
          </cell>
          <cell r="D40" t="str">
            <v>0016. TBC-VIH/SIDA</v>
          </cell>
          <cell r="E40" t="str">
            <v>3043960. POBLACION ADOLESCENTE INFORMADA SOBRE INFECCIONES DE TRANSMISION SEXUAL y VIH/SIDA</v>
          </cell>
          <cell r="F40" t="str">
            <v>00088 - PERSONA CAPACITADA</v>
          </cell>
          <cell r="G40" t="str">
            <v>Lic. ANGEL IRINEO DUEÑAS CURO</v>
          </cell>
          <cell r="H40">
            <v>4009</v>
          </cell>
          <cell r="I40">
            <v>1500</v>
          </cell>
        </row>
        <row r="41">
          <cell r="A41" t="str">
            <v>5000078. BRINDAR A POBLACION CON INFECCIONES DE TRANSMISION SEXUAL TRATAMIENTO SEGUN GUIA CLINICAS</v>
          </cell>
          <cell r="B41" t="str">
            <v>0049</v>
          </cell>
          <cell r="C41" t="str">
            <v>0049 - 5000078. BRINDAR A POBLACION CON INFECCIONES DE TRANSMISION SEXUAL TRATAMIENTO SEGUN GUIA CLINICAS</v>
          </cell>
          <cell r="D41" t="str">
            <v>0016. TBC-VIH/SIDA</v>
          </cell>
          <cell r="E41" t="str">
            <v>3043968. POBLACION CON INFECCIONES DE TRANSMISION SEXUAL RECIBEN TRATAMIENTO SEGUN GUIA CLINICAS</v>
          </cell>
          <cell r="F41" t="str">
            <v>00087 - PERSONA ATENDIDA</v>
          </cell>
          <cell r="G41" t="str">
            <v>Lic. ANGEL IRINEO DUEÑAS CURO</v>
          </cell>
          <cell r="H41">
            <v>4743</v>
          </cell>
          <cell r="I41">
            <v>8000</v>
          </cell>
        </row>
        <row r="42">
          <cell r="A42" t="str">
            <v>5000080. BRINDAR TRATAMIENTO OPORTUNO A MUJERES GESTANTES REACTIVAS Y NIÑOS EXPUESTOS AL VIH</v>
          </cell>
          <cell r="B42" t="str">
            <v>0050</v>
          </cell>
          <cell r="C42" t="str">
            <v>0050 - 5000080. BRINDAR TRATAMIENTO OPORTUNO A MUJERES GESTANTES REACTIVAS Y NIÑOS EXPUESTOS AL VIH</v>
          </cell>
          <cell r="D42" t="str">
            <v>0016. TBC-VIH/SIDA</v>
          </cell>
          <cell r="E42" t="str">
            <v>3043970. MUJERES GESTANTES REACTIVAS Y NIÑOS EXPUESTOS AL VIH/SIDA RECIBEN TRATAMIENTO OPORTUNO</v>
          </cell>
          <cell r="F42" t="str">
            <v>00087 - PERSONA ATENDIDA</v>
          </cell>
          <cell r="G42" t="str">
            <v>Lic. ANGEL IRINEO DUEÑAS CURO</v>
          </cell>
          <cell r="H42">
            <v>20</v>
          </cell>
          <cell r="I42">
            <v>1500</v>
          </cell>
        </row>
        <row r="43">
          <cell r="A43" t="str">
            <v>5000081. BRINDAR TRATAMIENTO OPORTUNO A MUJERES GESTANTES REACTIVAS A SIFILIS Y SUS CONTACTOS Y RECIEN NACIDOS EXPUESTOS</v>
          </cell>
          <cell r="B43" t="str">
            <v>0051</v>
          </cell>
          <cell r="C43" t="str">
            <v>0051 - 5000081. BRINDAR TRATAMIENTO OPORTUNO A MUJERES GESTANTES REACTIVAS A SIFILIS Y SUS CONTACTOS Y RECIEN NACIDOS EXPUESTOS</v>
          </cell>
          <cell r="D43" t="str">
            <v>0016. TBC-VIH/SIDA</v>
          </cell>
          <cell r="E43" t="str">
            <v>3043971. MUJERES GESTANTES REACTIVAS A SIFILIS Y SUS CONTACTOS Y RECIEN NACIDOS EXPUESTOS RECIBEN TRATAMIENTO OPORTUNO</v>
          </cell>
          <cell r="F43" t="str">
            <v>00207 - GESTANTE ATENDIDA</v>
          </cell>
          <cell r="G43" t="str">
            <v>Lic. ANGEL IRINEO DUEÑAS CURO</v>
          </cell>
          <cell r="H43">
            <v>26</v>
          </cell>
          <cell r="I43">
            <v>7714</v>
          </cell>
        </row>
        <row r="44">
          <cell r="A44" t="str">
            <v>5000082. BRINDAR TRATAMIENTO OPORTUNO A PERSONAS QUE ACCEDEN AL EESS Y RECIBE TRATAMIENTO PARA TUBERCULOSIS EXTREMADAMENTE DROGO RESISTENTE (XDR)</v>
          </cell>
          <cell r="B44" t="str">
            <v>0052</v>
          </cell>
          <cell r="C44" t="str">
            <v>0052 - 5000082. BRINDAR TRATAMIENTO OPORTUNO A PERSONAS QUE ACCEDEN AL EESS Y RECIBE TRATAMIENTO PARA TUBERCULOSIS EXTREMADAMENTE DROGO RESISTENTE (XDR)</v>
          </cell>
          <cell r="D44" t="str">
            <v>0016. TBC-VIH/SIDA</v>
          </cell>
          <cell r="E44" t="str">
            <v>3043972. PERSONA QUE ACCEDE AL EESS Y RECIBE TRATAMIENTO OPORTUNO PARA TUBERCULOSIS EXTREMADAMENTE DROGO RESISTENTE (XDR)</v>
          </cell>
          <cell r="F44" t="str">
            <v>00394 - TECNICO</v>
          </cell>
          <cell r="G44" t="str">
            <v>Lic. ANGEL IRINEO DUEÑAS CURO</v>
          </cell>
          <cell r="H44">
            <v>1</v>
          </cell>
          <cell r="I44">
            <v>1782</v>
          </cell>
        </row>
        <row r="45">
          <cell r="A45" t="str">
            <v>5004433. MONITOREO, SUPERVISION, EVALUACION Y CONTROL DE VIH/SIDA - TUBERCULOSIS</v>
          </cell>
          <cell r="B45" t="str">
            <v>0036</v>
          </cell>
          <cell r="C45" t="str">
            <v>0036 - 5004433. MONITOREO, SUPERVISION, EVALUACION Y CONTROL DE VIH/SIDA - TUBERCULOSIS</v>
          </cell>
          <cell r="D45" t="str">
            <v>0016. TBC-VIH/SIDA</v>
          </cell>
          <cell r="E45" t="str">
            <v>3000001. ACCIONES COMUNES</v>
          </cell>
          <cell r="F45" t="str">
            <v>00060 - INFORME</v>
          </cell>
          <cell r="G45" t="str">
            <v>Lic. ANGEL IRINEO DUEÑAS CURO</v>
          </cell>
          <cell r="H45">
            <v>16</v>
          </cell>
          <cell r="I45">
            <v>15000</v>
          </cell>
        </row>
        <row r="46">
          <cell r="A46" t="str">
            <v>5004436. DESPISTAJE DE TUBERCULOSIS EN SINTOMATICOS RESPIRATORIOS</v>
          </cell>
          <cell r="B46" t="str">
            <v>0037</v>
          </cell>
          <cell r="C46" t="str">
            <v>0037 - 5004436. DESPISTAJE DE TUBERCULOSIS EN SINTOMATICOS RESPIRATORIOS</v>
          </cell>
          <cell r="D46" t="str">
            <v>0016. TBC-VIH/SIDA</v>
          </cell>
          <cell r="E46" t="str">
            <v>3000612. SINTOMATICOS RESPIRATORIOS CON DESPISTAJE DE TUBERCULOSIS</v>
          </cell>
          <cell r="F46" t="str">
            <v>00087 - PERSONA ATENDIDA</v>
          </cell>
          <cell r="G46" t="str">
            <v>Lic. ANGEL IRINEO DUEÑAS CURO</v>
          </cell>
          <cell r="H46">
            <v>16135</v>
          </cell>
          <cell r="I46">
            <v>78253</v>
          </cell>
        </row>
        <row r="47">
          <cell r="A47" t="str">
            <v>5004437. CONTROL Y TRATAMIENTO PREVENTIVO DE CONTACTOS DE CASOS TUBERCULOSIS (GENERAL, INDIGENA, PRIVADA DE SU LIBERTAD)</v>
          </cell>
          <cell r="B47" t="str">
            <v>0038</v>
          </cell>
          <cell r="C47" t="str">
            <v>0038 - 5004437. CONTROL Y TRATAMIENTO PREVENTIVO DE CONTACTOS DE CASOS TUBERCULOSIS (GENERAL, INDIGENA, PRIVADA DE SU LIBERTAD)</v>
          </cell>
          <cell r="D47" t="str">
            <v>0016. TBC-VIH/SIDA</v>
          </cell>
          <cell r="E47" t="str">
            <v>3000613. PERSONAS EN CONTACTO DE CASOS DE TUBERCULOSIS CON CONTROL Y TRATAMIENTO PREVENTIVO (GENERAL, INDIGENA, PRIVADA DE SU LIBERTAD)</v>
          </cell>
          <cell r="F47" t="str">
            <v>00394 - TECNICO</v>
          </cell>
          <cell r="G47" t="str">
            <v>Lic. ANGEL IRINEO DUEÑAS CURO</v>
          </cell>
          <cell r="H47">
            <v>128</v>
          </cell>
          <cell r="I47">
            <v>7800</v>
          </cell>
        </row>
        <row r="48">
          <cell r="A48" t="str">
            <v>5004438. DIAGNOSTICO DE CASOS DE TUBERCULOSIS</v>
          </cell>
          <cell r="B48" t="str">
            <v>0039</v>
          </cell>
          <cell r="C48" t="str">
            <v>0039 - 5004438. DIAGNOSTICO DE CASOS DE TUBERCULOSIS</v>
          </cell>
          <cell r="D48" t="str">
            <v>0016. TBC-VIH/SIDA</v>
          </cell>
          <cell r="E48" t="str">
            <v>3000614. PERSONAS CON DIAGNOSTICO DE TUBERCULOSIS</v>
          </cell>
          <cell r="F48" t="str">
            <v>00393 - TASA</v>
          </cell>
          <cell r="G48" t="str">
            <v>Lic. ANGEL IRINEO DUEÑAS CURO</v>
          </cell>
          <cell r="H48">
            <v>32</v>
          </cell>
          <cell r="I48">
            <v>35812</v>
          </cell>
        </row>
        <row r="49">
          <cell r="A49" t="str">
            <v>5004439. TRATAMIENTO DE CASOS DE PERSONAS PRIVADAS DE SU LIBERTAD</v>
          </cell>
          <cell r="B49" t="str">
            <v>0040</v>
          </cell>
          <cell r="C49" t="str">
            <v>0040 - 5004439. TRATAMIENTO DE CASOS DE PERSONAS PRIVADAS DE SU LIBERTAD</v>
          </cell>
          <cell r="D49" t="str">
            <v>0016. TBC-VIH/SIDA</v>
          </cell>
          <cell r="E49" t="str">
            <v>3000615. PERSONAS PRIVADAS DE SU LIBERTAD TRATADAS</v>
          </cell>
          <cell r="F49" t="str">
            <v>00394 - TECNICO</v>
          </cell>
          <cell r="G49" t="str">
            <v>Lic. ANGEL IRINEO DUEÑAS CURO</v>
          </cell>
          <cell r="H49">
            <v>2</v>
          </cell>
          <cell r="I49">
            <v>1100</v>
          </cell>
        </row>
        <row r="50">
          <cell r="A50" t="str">
            <v>5004440. DESPISTAJE Y DIAGNOSTICO DE TUBERCULOSIS PARA PACIENTES CON COMORBILIDAD</v>
          </cell>
          <cell r="B50" t="str">
            <v>0041</v>
          </cell>
          <cell r="C50" t="str">
            <v>0041 - 5004440. DESPISTAJE Y DIAGNOSTICO DE TUBERCULOSIS PARA PACIENTES CON COMORBILIDAD</v>
          </cell>
          <cell r="D50" t="str">
            <v>0016. TBC-VIH/SIDA</v>
          </cell>
          <cell r="E50" t="str">
            <v>3000616. PACIENTES CON COMORBILIDAD CON DESPISTAJE Y DIAGNOSTICO DE TUBERCULOSIS</v>
          </cell>
          <cell r="F50" t="str">
            <v>00394 - TECNICO</v>
          </cell>
          <cell r="G50" t="str">
            <v>Lic. ANGEL IRINEO DUEÑAS CURO</v>
          </cell>
          <cell r="H50">
            <v>32</v>
          </cell>
          <cell r="I50">
            <v>5000</v>
          </cell>
        </row>
        <row r="51">
          <cell r="A51" t="str">
            <v>5005157. MEDIDAS DE CONTROL DE INFECCIONES Y BIOSEGURIDAD EN LOS SERVICIOS DE ATENCION DE TUBERCULOSIS</v>
          </cell>
          <cell r="B51" t="str">
            <v>0043</v>
          </cell>
          <cell r="C51" t="str">
            <v>0043 - 5005157. MEDIDAS DE CONTROL DE INFECCIONES Y BIOSEGURIDAD EN LOS SERVICIOS DE ATENCION DE TUBERCULOSIS</v>
          </cell>
          <cell r="D51" t="str">
            <v>0016. TBC-VIH/SIDA</v>
          </cell>
          <cell r="E51" t="str">
            <v>3000691. SERVICIOS DE ATENCION DE TUBERCULOSIS CON MEDIDAS DE CONTROL DE INFECCIONES Y BIOSEGURIDAD EN EL PERSONAL DE SALUD</v>
          </cell>
          <cell r="F51" t="str">
            <v>00395 - TIRA</v>
          </cell>
          <cell r="G51" t="str">
            <v>Lic. ANGEL IRINEO DUEÑAS CURO</v>
          </cell>
          <cell r="H51">
            <v>101</v>
          </cell>
          <cell r="I51">
            <v>10000</v>
          </cell>
        </row>
        <row r="52">
          <cell r="A52" t="str">
            <v>5005161. BRINDAR TRATAMIENTO OPORTUNO PARA TUBERCULOSIS Y SUS COMPLICACIONES</v>
          </cell>
          <cell r="B52" t="str">
            <v>0042</v>
          </cell>
          <cell r="C52" t="str">
            <v>0042 - 5005161. BRINDAR TRATAMIENTO OPORTUNO PARA TUBERCULOSIS Y SUS COMPLICACIONES</v>
          </cell>
          <cell r="D52" t="str">
            <v>0016. TBC-VIH/SIDA</v>
          </cell>
          <cell r="E52" t="str">
            <v>3000672. PERSONA QUE ACCEDE AL ESTABLECIMIENTO DE SALUD Y RECIBE TRATAMIENTO OPORTUNO PARA TUBERCULOSIS Y SUS COMPLICACIONES</v>
          </cell>
          <cell r="F52" t="str">
            <v>00394 - TECNICO</v>
          </cell>
          <cell r="G52" t="str">
            <v>Lic. ANGEL IRINEO DUEÑAS CURO</v>
          </cell>
          <cell r="H52">
            <v>32</v>
          </cell>
          <cell r="I52">
            <v>11000</v>
          </cell>
        </row>
        <row r="53">
          <cell r="A53" t="str">
            <v>5005987. CAPACITACION A ACTORES SOCIALES  QUE PROMUEVEN PRACTICAS SALUDABLES PARA PREVENCION DE TUBERCULOSIS Y VIH/SIDA</v>
          </cell>
          <cell r="B53" t="str">
            <v>0045</v>
          </cell>
          <cell r="C53" t="str">
            <v>0045 - 5005987. CAPACITACION A ACTORES SOCIALES  QUE PROMUEVEN PRACTICAS SALUDABLES PARA PREVENCION DE TUBERCULOSIS Y VIH/SIDA</v>
          </cell>
          <cell r="D53" t="str">
            <v>0016. TBC-VIH/SIDA</v>
          </cell>
          <cell r="E53" t="str">
            <v>3043952. FAMILIA CON PRACTICAS SALUDABLES PARA LA PREVENCION DE VIH/SIDA Y TUBERCULOSIS</v>
          </cell>
          <cell r="F53" t="str">
            <v>00035 - DOCENTE CAPACITADA</v>
          </cell>
          <cell r="G53" t="str">
            <v>Obst. SILVIA AVILA ENRIQUEZ</v>
          </cell>
          <cell r="H53">
            <v>454</v>
          </cell>
          <cell r="I53">
            <v>4150</v>
          </cell>
        </row>
        <row r="54">
          <cell r="A54" t="str">
            <v>5000085. MONITOREO, SUPERVISION, EVALUACION Y CONTROL METAXENICAS Y ZOONOSIS</v>
          </cell>
          <cell r="B54" t="str">
            <v>0053</v>
          </cell>
          <cell r="C54" t="str">
            <v>0053 - 5000085. MONITOREO, SUPERVISION, EVALUACION Y CONTROL METAXENICAS Y ZOONOSIS</v>
          </cell>
          <cell r="D54" t="str">
            <v>0017. ENFERMEDADES METAXENICAS Y ZOONOSIS</v>
          </cell>
          <cell r="E54" t="str">
            <v>3000001. ACCIONES COMUNES</v>
          </cell>
          <cell r="F54" t="str">
            <v>00060 - INFORME</v>
          </cell>
          <cell r="G54" t="str">
            <v>Lic. YURY PACO SOTO</v>
          </cell>
          <cell r="H54">
            <v>12</v>
          </cell>
          <cell r="I54">
            <v>34724</v>
          </cell>
        </row>
        <row r="55">
          <cell r="A55" t="str">
            <v>5000087. PROMOCION DE PRACTICAS SALUDABLES PARA LA PREVENCION DE ENFERMEDADES METAXENICAS Y ZOONOTICAS EN FAMILIAS DE ZONAS DE RIESGO</v>
          </cell>
          <cell r="B55" t="str">
            <v>0054</v>
          </cell>
          <cell r="C55" t="str">
            <v>0054 - 5000087. PROMOCION DE PRACTICAS SALUDABLES PARA LA PREVENCION DE ENFERMEDADES METAXENICAS Y ZOONOTICAS EN FAMILIAS DE ZONAS DE RIESGO</v>
          </cell>
          <cell r="D55" t="str">
            <v>0017. ENFERMEDADES METAXENICAS Y ZOONOSIS</v>
          </cell>
          <cell r="E55" t="str">
            <v>3043977. FAMILIA CON PRACTICAS SALUDABLES PARA LA PREVENCION DE ENFERMEDADES METAXENICAS Y ZOONOTICAS</v>
          </cell>
          <cell r="F55" t="str">
            <v>00056 - FAMILIA</v>
          </cell>
          <cell r="G55" t="str">
            <v>Lic. NOHEMI CAMACLLANQUI CCOILLAR</v>
          </cell>
          <cell r="H55">
            <v>264</v>
          </cell>
          <cell r="I55">
            <v>5480</v>
          </cell>
        </row>
        <row r="56">
          <cell r="A56" t="str">
            <v>5005989. VIGILANCIA COMUNITARIA PARA LA PREVENCION DE ENFERMEDADES METAXENICAS Y ZOONOTICAS</v>
          </cell>
          <cell r="B56" t="str">
            <v>0055</v>
          </cell>
          <cell r="C56" t="str">
            <v>0055 - 5005989. VIGILANCIA COMUNITARIA PARA LA PREVENCION DE ENFERMEDADES METAXENICAS Y ZOONOTICAS</v>
          </cell>
          <cell r="D56" t="str">
            <v>0017. ENFERMEDADES METAXENICAS Y ZOONOSIS</v>
          </cell>
          <cell r="E56" t="str">
            <v>3043977. FAMILIA CON PRACTICAS SALUDABLES PARA LA PREVENCION DE ENFERMEDADES METAXENICAS Y ZOONOTICAS</v>
          </cell>
          <cell r="F56" t="str">
            <v>00019 - COMUNIDAD</v>
          </cell>
          <cell r="G56" t="str">
            <v>Obst. SILVIA AVILA ENRIQUEZ</v>
          </cell>
          <cell r="H56">
            <v>9</v>
          </cell>
          <cell r="I56">
            <v>613</v>
          </cell>
        </row>
        <row r="57">
          <cell r="A57" t="str">
            <v>5000090. INFORMACION DE LOS MECANISMOS DE TRANSMISION DE ENFERMEDADES METAXENICAS Y ZOONOTICAS EN POBLADORES DE AREAS CON RIESGO</v>
          </cell>
          <cell r="B57" t="str">
            <v>0056</v>
          </cell>
          <cell r="C57" t="str">
            <v>0056 - 5000090. INFORMACION DE LOS MECANISMOS DE TRANSMISION DE ENFERMEDADES METAXENICAS Y ZOONOTICAS EN POBLADORES DE AREAS CON RIESGO</v>
          </cell>
          <cell r="D57" t="str">
            <v>0017. ENFERMEDADES METAXENICAS Y ZOONOSIS</v>
          </cell>
          <cell r="E57" t="str">
            <v>3043980. POBLADORES DE AREAS CON RIESGO DE TRANSMISION INFORMADA CONOCE LOS MECANISMOS DE TRANSMISION DE ENFERMEDADES METAXENICAS Y ZOONOTICAS</v>
          </cell>
          <cell r="F57" t="str">
            <v>00088 - PERSONA CAPACITADA</v>
          </cell>
          <cell r="G57" t="str">
            <v>Lic. JENNY VILCAPOMA MEZA</v>
          </cell>
          <cell r="H57">
            <v>24860</v>
          </cell>
          <cell r="I57">
            <v>6200</v>
          </cell>
        </row>
        <row r="58">
          <cell r="A58" t="str">
            <v>5000091. INTERVENCIONES EN VIVIENDAS PROTEGIDAS DE LOS PRINCIPALES CONDICIONANTES DEL RIESGO EN LAS AREAS DE ALTO Y MUY ALTO RIESGO DE ENFERMEDADES METAXENICAS Y ZOONOSIS</v>
          </cell>
          <cell r="B58" t="str">
            <v>0057</v>
          </cell>
          <cell r="C58" t="str">
            <v>0057 - 5000091. INTERVENCIONES EN VIVIENDAS PROTEGIDAS DE LOS PRINCIPALES CONDICIONANTES DEL RIESGO EN LAS AREAS DE ALTO Y MUY ALTO RIESGO DE ENFERMEDADES METAXENICAS Y ZOONOSIS</v>
          </cell>
          <cell r="D58" t="str">
            <v>0017. ENFERMEDADES METAXENICAS Y ZOONOSIS</v>
          </cell>
          <cell r="E58" t="str">
            <v>3043981. VIVIENDAS PROTEGIDAS DE LOS PRINCIPALES CONDICIONANTES DEL RIESGO EN LAS AREAS DE ALTO Y MUY ALTO RIESGO DE ENFERMEDADES METAXENICAS Y ZOONOS</v>
          </cell>
          <cell r="F58" t="str">
            <v>00255 - VIVIENDAS</v>
          </cell>
          <cell r="G58" t="str">
            <v>Lic. YURY PACO SOTO</v>
          </cell>
          <cell r="H58">
            <v>440</v>
          </cell>
          <cell r="I58">
            <v>3539</v>
          </cell>
        </row>
        <row r="59">
          <cell r="A59" t="str">
            <v>5000092. VACUNAR A ANIMALES DOMESTICOS</v>
          </cell>
          <cell r="B59" t="str">
            <v>0058</v>
          </cell>
          <cell r="C59" t="str">
            <v>0058 - 5000092. VACUNAR A ANIMALES DOMESTICOS</v>
          </cell>
          <cell r="D59" t="str">
            <v>0017. ENFERMEDADES METAXENICAS Y ZOONOSIS</v>
          </cell>
          <cell r="E59" t="str">
            <v>3043982. VACUNACION DE ANIMALES DOMESTICOS</v>
          </cell>
          <cell r="F59" t="str">
            <v>00334 - BLOCK</v>
          </cell>
          <cell r="G59" t="str">
            <v>Lic. YURY PACO SOTO</v>
          </cell>
          <cell r="H59">
            <v>16870</v>
          </cell>
          <cell r="I59">
            <v>19300</v>
          </cell>
        </row>
        <row r="60">
          <cell r="A60" t="str">
            <v>5000093. EVALUACION, DIAGNOSTICO Y TRATAMIENTO DE ENFERMEDADES METAXENICAS</v>
          </cell>
          <cell r="B60" t="str">
            <v>0059</v>
          </cell>
          <cell r="C60" t="str">
            <v>0059 - 5000093. EVALUACION, DIAGNOSTICO Y TRATAMIENTO DE ENFERMEDADES METAXENICAS</v>
          </cell>
          <cell r="D60" t="str">
            <v>0017. ENFERMEDADES METAXENICAS Y ZOONOSIS</v>
          </cell>
          <cell r="E60" t="str">
            <v>3043983. DIAGNOSTICO Y TRATAMIENTO DE ENFERMEDADES METAXENICAS</v>
          </cell>
          <cell r="F60" t="str">
            <v>00394 - TECNICO</v>
          </cell>
          <cell r="G60" t="str">
            <v>Lic. YURY PACO SOTO</v>
          </cell>
          <cell r="H60">
            <v>10</v>
          </cell>
          <cell r="I60">
            <v>6606</v>
          </cell>
        </row>
        <row r="61">
          <cell r="A61" t="str">
            <v>5000094. EVALUACION, DIAGNOSTICO Y TRATAMIENTO DE CASOS DE ENFERMEDADES ZOONOTICAS</v>
          </cell>
          <cell r="B61" t="str">
            <v>0060</v>
          </cell>
          <cell r="C61" t="str">
            <v>0060 - 5000094. EVALUACION, DIAGNOSTICO Y TRATAMIENTO DE CASOS DE ENFERMEDADES ZOONOTICAS</v>
          </cell>
          <cell r="D61" t="str">
            <v>0017. ENFERMEDADES METAXENICAS Y ZOONOSIS</v>
          </cell>
          <cell r="E61" t="str">
            <v>3043984. DIAGNOSTICO Y TRATAMIENTO DE CASOS DE ENFERMEDADES ZOONOTICAS</v>
          </cell>
          <cell r="F61" t="str">
            <v>00394 - TECNICO</v>
          </cell>
          <cell r="G61" t="str">
            <v>Lic. YURY PACO SOTO</v>
          </cell>
          <cell r="H61">
            <v>975</v>
          </cell>
          <cell r="I61">
            <v>41230</v>
          </cell>
        </row>
        <row r="62">
          <cell r="A62" t="str">
            <v>5000098. INFORMACION Y SENSIBILIZACION DE LA POBLACION EN PARA EL CUIDADO DE LA SALUD DE LAS ENFERMEDADES NO TRANSMISIBLES (MENTAL, BUCAL, OCULAR, METALES PESADOS, HIPERTENSION ARTERIAL Y DIABETES MELLITUS)</v>
          </cell>
          <cell r="B62" t="str">
            <v>0071</v>
          </cell>
          <cell r="C62" t="str">
            <v>0071 - 5000098. INFORMACION Y SENSIBILIZACION DE LA POBLACION EN PARA EL CUIDADO DE LA SALUD DE LAS ENFERMEDADES NO TRANSMISIBLES (MENTAL, BUCAL, OCULAR, METALES PESADOS, HIPERTENSION ARTERIAL Y DIABETES MELLITUS)</v>
          </cell>
          <cell r="D62" t="str">
            <v>0018. ENFERMEDADES NO TRANSMISIBLES</v>
          </cell>
          <cell r="E62" t="str">
            <v>3043987. POBLACION INFORMADA Y SENSIBILIZADA EN EL CUIDADO DE LA SALUD DE LAS ENFERMEDADES NO TRANSMISIBLES (MENTAL, BUCAL, OCULAR, METALES PESADOS, H</v>
          </cell>
          <cell r="F62" t="str">
            <v>00259 - PERSONA INFORMADA</v>
          </cell>
          <cell r="G62" t="str">
            <v>Lic. EDGAR ENRIQUEZ MEZA</v>
          </cell>
          <cell r="H62">
            <v>2490</v>
          </cell>
          <cell r="I62">
            <v>3000</v>
          </cell>
        </row>
        <row r="63">
          <cell r="A63" t="str">
            <v>5000103. EXAMENES DE TAMIZAJE Y TRATAMIENTO DE PERSONAS AFECTADAS POR INTOXICACION DE METALES PESADOS</v>
          </cell>
          <cell r="B63" t="str">
            <v>0072</v>
          </cell>
          <cell r="C63" t="str">
            <v>0072 - 5000103. EXAMENES DE TAMIZAJE Y TRATAMIENTO DE PERSONAS AFECTADAS POR INTOXICACION DE METALES PESADOS</v>
          </cell>
          <cell r="D63" t="str">
            <v>0018. ENFERMEDADES NO TRANSMISIBLES</v>
          </cell>
          <cell r="E63" t="str">
            <v>3043997. TAMIZAJE Y TRATAMIENTO DE PACIENTES AFECTADOS POR METALES PESADOS</v>
          </cell>
          <cell r="F63" t="str">
            <v>00438 - PERSONA TAMIZADA</v>
          </cell>
          <cell r="G63" t="str">
            <v>Lic. EDGAR ENRIQUEZ MEZA</v>
          </cell>
          <cell r="H63">
            <v>190</v>
          </cell>
          <cell r="I63">
            <v>63430</v>
          </cell>
        </row>
        <row r="64">
          <cell r="A64" t="str">
            <v>5000104. ATENCION ESTOMATOLOGICA PREVENTIVA BASICA EN NIÑOS, GESTANTES Y ADULTOS MAYORES</v>
          </cell>
          <cell r="B64" t="str">
            <v>0067</v>
          </cell>
          <cell r="C64" t="str">
            <v>0067 - 5000104. ATENCION ESTOMATOLOGICA PREVENTIVA BASICA EN NIÑOS, GESTANTES Y ADULTOS MAYORES</v>
          </cell>
          <cell r="D64" t="str">
            <v>0018. ENFERMEDADES NO TRANSMISIBLES</v>
          </cell>
          <cell r="E64" t="str">
            <v>3000680. ATENCION ESTOMATOLOGICA PREVENTIVA</v>
          </cell>
          <cell r="F64" t="str">
            <v>00394 - PERSONA TRATADA</v>
          </cell>
          <cell r="G64" t="str">
            <v>Lic. EDGAR ENRIQUEZ MEZA</v>
          </cell>
          <cell r="H64">
            <v>14130</v>
          </cell>
          <cell r="I64">
            <v>110055</v>
          </cell>
        </row>
        <row r="65">
          <cell r="A65" t="str">
            <v>5000105. ATENCION ESTOMATOLOGICA RECUPERATIVA BASICA EN NIÑOS, GESTANTES Y ADULTOS MAYORES</v>
          </cell>
          <cell r="B65" t="str">
            <v>0068</v>
          </cell>
          <cell r="C65" t="str">
            <v>0068 - 5000105. ATENCION ESTOMATOLOGICA RECUPERATIVA BASICA EN NIÑOS, GESTANTES Y ADULTOS MAYORES</v>
          </cell>
          <cell r="D65" t="str">
            <v>0018. ENFERMEDADES NO TRANSMISIBLES</v>
          </cell>
          <cell r="E65" t="str">
            <v>3000681. ATENCION ESTOMATOLOGICA RECUPERATIVA</v>
          </cell>
          <cell r="F65" t="str">
            <v>00394 - PERSONA TRATADA</v>
          </cell>
          <cell r="G65" t="str">
            <v>Lic. EDGAR ENRIQUEZ MEZA</v>
          </cell>
          <cell r="H65">
            <v>13592</v>
          </cell>
          <cell r="I65">
            <v>32846</v>
          </cell>
        </row>
        <row r="66">
          <cell r="A66" t="str">
            <v>5000106. ATENCION ESTOMATOLOGICA ESPECIALIZADA BASICA</v>
          </cell>
          <cell r="B66" t="str">
            <v>0069</v>
          </cell>
          <cell r="C66" t="str">
            <v>0069 - 5000106. ATENCION ESTOMATOLOGICA ESPECIALIZADA BASICA</v>
          </cell>
          <cell r="D66" t="str">
            <v>0018. ENFERMEDADES NO TRANSMISIBLES</v>
          </cell>
          <cell r="E66" t="str">
            <v>3000682. ATENCION ESTOMATOLOGICA ESPECILIZADA</v>
          </cell>
          <cell r="F66" t="str">
            <v>00394 - PERSONA TRATADA</v>
          </cell>
          <cell r="G66" t="str">
            <v>Lic. EDGAR ENRIQUEZ MEZA</v>
          </cell>
          <cell r="H66">
            <v>320</v>
          </cell>
          <cell r="I66">
            <v>7809</v>
          </cell>
        </row>
        <row r="67">
          <cell r="A67" t="str">
            <v>5000109. EVALUACION DE TAMIZAJE Y DIAGNOSTICO DE PACIENTES CON CATARATAS</v>
          </cell>
          <cell r="B67" t="str">
            <v>0062</v>
          </cell>
          <cell r="C67" t="str">
            <v>0062 - 5000109. EVALUACION DE TAMIZAJE Y DIAGNOSTICO DE PACIENTES CON CATARATAS</v>
          </cell>
          <cell r="D67" t="str">
            <v>0018. ENFERMEDADES NO TRANSMISIBLES</v>
          </cell>
          <cell r="E67" t="str">
            <v>3000011. TAMIZAJE Y DIAGNOSTICO DE PACIENTES CON CATARATAS</v>
          </cell>
          <cell r="F67" t="str">
            <v>00438 - PERSONA TAMIZADA</v>
          </cell>
          <cell r="G67" t="str">
            <v>Lic. EDGAR ENRIQUEZ MEZA</v>
          </cell>
          <cell r="H67">
            <v>4270</v>
          </cell>
          <cell r="I67">
            <v>18686</v>
          </cell>
        </row>
        <row r="68">
          <cell r="A68" t="str">
            <v>5000111. EXAMENES DE TAMIZAJE Y DIAGNOSTICO DE PERSONAS CON ERRORES REFRACTIVOS</v>
          </cell>
          <cell r="B68" t="str">
            <v>0063</v>
          </cell>
          <cell r="C68" t="str">
            <v>0063 - 5000111. EXAMENES DE TAMIZAJE Y DIAGNOSTICO DE PERSONAS CON ERRORES REFRACTIVOS</v>
          </cell>
          <cell r="D68" t="str">
            <v>0018. ENFERMEDADES NO TRANSMISIBLES</v>
          </cell>
          <cell r="E68" t="str">
            <v>3000013. TAMIZAJE Y DIAGNOSTICO DE PACIENTES CON ERRORES REFRACTIVOS</v>
          </cell>
          <cell r="F68" t="str">
            <v>00438 - PERSONA TAMIZADA</v>
          </cell>
          <cell r="G68" t="str">
            <v>Lic. EDGAR ENRIQUEZ MEZA</v>
          </cell>
          <cell r="H68">
            <v>10905</v>
          </cell>
          <cell r="I68">
            <v>14074</v>
          </cell>
        </row>
        <row r="69">
          <cell r="A69" t="str">
            <v>5000113. EVALUACION CLINICA Y TAMIZAJE LABORATORIAL DE PERSONAS CON RIESGO DE PADECER ENFERMEDADES CRONICAS NO TRANSMISIBLES</v>
          </cell>
          <cell r="B69" t="str">
            <v>0064</v>
          </cell>
          <cell r="C69" t="str">
            <v>0064 - 5000113. EVALUACION CLINICA Y TAMIZAJE LABORATORIAL DE PERSONAS CON RIESGO DE PADECER ENFERMEDADES CRONICAS NO TRANSMISIBLES</v>
          </cell>
          <cell r="D69" t="str">
            <v>0018. ENFERMEDADES NO TRANSMISIBLES</v>
          </cell>
          <cell r="E69" t="str">
            <v>3000015. VALORACION CLINICA Y TAMIZAJE LABORATORIAL DE ENFERMEDADES CRONICAS NO TRANSMISIBLES</v>
          </cell>
          <cell r="F69" t="str">
            <v>00438 - PERSONA TAMIZADA</v>
          </cell>
          <cell r="G69" t="str">
            <v>Lic. EDGAR ENRIQUEZ MEZA</v>
          </cell>
          <cell r="H69">
            <v>15000</v>
          </cell>
          <cell r="I69">
            <v>34428</v>
          </cell>
        </row>
        <row r="70">
          <cell r="A70" t="str">
            <v>5000114. BRINDAR TRATAMIENTO A PERSONAS CON DIAGNOSTICO DE HIPERTENSION ARTERIAL</v>
          </cell>
          <cell r="B70" t="str">
            <v>0065</v>
          </cell>
          <cell r="C70" t="str">
            <v>0065 - 5000114. BRINDAR TRATAMIENTO A PERSONAS CON DIAGNOSTICO DE HIPERTENSION ARTERIAL</v>
          </cell>
          <cell r="D70" t="str">
            <v>0018. ENFERMEDADES NO TRANSMISIBLES</v>
          </cell>
          <cell r="E70" t="str">
            <v>3000016. TRATAMIENTO Y CONTROL DE PERSONAS CON HIPERTENSION ARTERIAL</v>
          </cell>
          <cell r="F70" t="str">
            <v>00438 - PERSONA TAMIZADA</v>
          </cell>
          <cell r="G70" t="str">
            <v>Lic. EDGAR ENRIQUEZ MEZA</v>
          </cell>
          <cell r="H70">
            <v>250</v>
          </cell>
          <cell r="I70">
            <v>1652</v>
          </cell>
        </row>
        <row r="71">
          <cell r="A71" t="str">
            <v>5000115. BRINDAR TRATAMIENTO A PERSONAS CON DIAGNOSTICO DE DIABETES MELLITUS</v>
          </cell>
          <cell r="B71" t="str">
            <v>0066</v>
          </cell>
          <cell r="C71" t="str">
            <v>0066 - 5000115. BRINDAR TRATAMIENTO A PERSONAS CON DIAGNOSTICO DE DIABETES MELLITUS</v>
          </cell>
          <cell r="D71" t="str">
            <v>0018. ENFERMEDADES NO TRANSMISIBLES</v>
          </cell>
          <cell r="E71" t="str">
            <v>3000017. TRATAMIENTO Y CONTROL DE PERSONAS CON DIABETES</v>
          </cell>
          <cell r="F71" t="str">
            <v>00394 - PERSONA TRATADA</v>
          </cell>
          <cell r="G71" t="str">
            <v>Lic. EDGAR ENRIQUEZ MEZA</v>
          </cell>
          <cell r="H71">
            <v>42</v>
          </cell>
          <cell r="I71">
            <v>1500</v>
          </cell>
        </row>
        <row r="72">
          <cell r="A72" t="str">
            <v>5004452. MONITOREO, SUPERVISION, EVALUACION Y CONTROL DE ENFERMEDADES NO TRANSMISIBLES</v>
          </cell>
          <cell r="B72" t="str">
            <v>0061</v>
          </cell>
          <cell r="C72" t="str">
            <v>0061 - 5004452. MONITOREO, SUPERVISION, EVALUACION Y CONTROL DE ENFERMEDADES NO TRANSMISIBLES</v>
          </cell>
          <cell r="D72" t="str">
            <v>0018. ENFERMEDADES NO TRANSMISIBLES</v>
          </cell>
          <cell r="E72" t="str">
            <v>3000001. ACCIONES COMUNES</v>
          </cell>
          <cell r="F72" t="str">
            <v>00060 - INFORME</v>
          </cell>
          <cell r="G72" t="str">
            <v>Lic. EDGAR ENRIQUEZ MEZA</v>
          </cell>
          <cell r="H72">
            <v>18</v>
          </cell>
          <cell r="I72">
            <v>33996</v>
          </cell>
        </row>
        <row r="73">
          <cell r="A73" t="str">
            <v>5005993. EVALUACION DE TAMIZAJE Y DIAGNOSTICO DE PERSONAS CON GLAUCOMA</v>
          </cell>
          <cell r="B73" t="str">
            <v>0070</v>
          </cell>
          <cell r="C73" t="str">
            <v>0070 - 5005993. EVALUACION DE TAMIZAJE Y DIAGNOSTICO DE PERSONAS CON GLAUCOMA</v>
          </cell>
          <cell r="D73" t="str">
            <v>0018. ENFERMEDADES NO TRANSMISIBLES</v>
          </cell>
          <cell r="E73" t="str">
            <v>3000813. TAMIZAJE Y DIAGNOSTICO DE PERSONAS CON GLAUCOMA</v>
          </cell>
          <cell r="F73" t="str">
            <v>00438 - PERSONA TAMIZADA</v>
          </cell>
          <cell r="G73" t="str">
            <v>Lic. EDGAR ENRIQUEZ MEZA</v>
          </cell>
          <cell r="H73">
            <v>2674</v>
          </cell>
          <cell r="I73">
            <v>2465</v>
          </cell>
        </row>
        <row r="74">
          <cell r="A74" t="str">
            <v>5004441. MONITOREO, SUPERVISION, EVALUACION Y CONTROL DE PREVENCION Y CONTROL DEL CANCER</v>
          </cell>
          <cell r="B74" t="str">
            <v>0073</v>
          </cell>
          <cell r="C74" t="str">
            <v>0073 - 5004441. MONITOREO, SUPERVISION, EVALUACION Y CONTROL DE PREVENCION Y CONTROL DEL CANCER</v>
          </cell>
          <cell r="D74" t="str">
            <v>0024. PREVENCION Y CONTROL DEL CANCER</v>
          </cell>
          <cell r="E74" t="str">
            <v>3000001. ACCIONES COMUNES</v>
          </cell>
          <cell r="F74" t="str">
            <v>00060 - INFORME</v>
          </cell>
          <cell r="G74" t="str">
            <v>Obst. LISS YESENIA LACHO CAYLLAHUA</v>
          </cell>
          <cell r="H74">
            <v>37</v>
          </cell>
          <cell r="I74">
            <v>39790</v>
          </cell>
        </row>
        <row r="75">
          <cell r="A75" t="str">
            <v>5005137. PROTEGER A LA NIÑA CON APLICACION DE VACUNA VPH</v>
          </cell>
          <cell r="B75" t="str">
            <v>0077</v>
          </cell>
          <cell r="C75" t="str">
            <v>0077 - 5005137. PROTEGER A LA NIÑA CON APLICACION DE VACUNA VPH</v>
          </cell>
          <cell r="D75" t="str">
            <v>0024. PREVENCION Y CONTROL DEL CANCER</v>
          </cell>
          <cell r="E75" t="str">
            <v>3000683. NIÑA PROTEGIDA CON VACUNA VPH</v>
          </cell>
          <cell r="F75" t="str">
            <v>00218 - NIÑO PROTEGIDO</v>
          </cell>
          <cell r="G75" t="str">
            <v>Lic. EVER TICLLACURI HUAMAN</v>
          </cell>
          <cell r="H75">
            <v>1416</v>
          </cell>
          <cell r="I75">
            <v>2000</v>
          </cell>
        </row>
        <row r="76">
          <cell r="A76" t="str">
            <v xml:space="preserve">5005998. CAPACITACION A ACTORES SOCIALES PARA LA PROMOCION DE PRACTICAS Y ENTORNOS SALUDABLES PARA LA PREVENCION DEL CANCER EN FAMILIAS </v>
          </cell>
          <cell r="B76" t="str">
            <v>0076</v>
          </cell>
          <cell r="C76" t="str">
            <v xml:space="preserve">0076 - 5005998. CAPACITACION A ACTORES SOCIALES PARA LA PROMOCION DE PRACTICAS Y ENTORNOS SALUDABLES PARA LA PREVENCION DEL CANCER EN FAMILIAS </v>
          </cell>
          <cell r="D76" t="str">
            <v>0024. PREVENCION Y CONTROL DEL CANCER</v>
          </cell>
          <cell r="E76" t="str">
            <v>3000361. FAMILIAS SALUDABLES CON CONOCIMIENTO DE LA PREVENCION DEL CANCER DE CUELLO UTERINO, MAMA, ESTOMAGO, PROSTATA, PULMON COLON, RECTO, HIGADO, LE</v>
          </cell>
          <cell r="F76" t="str">
            <v>00056 - FAMILIA</v>
          </cell>
          <cell r="G76" t="str">
            <v>Lic. NOHEMI CAMACLLANQUI CCOILLAR</v>
          </cell>
          <cell r="H76">
            <v>467</v>
          </cell>
          <cell r="I76">
            <v>8500</v>
          </cell>
        </row>
        <row r="77">
          <cell r="A77" t="str">
            <v>5006000. CONSEJERIA PREVENTIVA EN FACTORES DE RIESGO PARA EL CANCER</v>
          </cell>
          <cell r="B77" t="str">
            <v>0078</v>
          </cell>
          <cell r="C77" t="str">
            <v>0078 - 5006000. CONSEJERIA PREVENTIVA EN FACTORES DE RIESGO PARA EL CANCER</v>
          </cell>
          <cell r="D77" t="str">
            <v>0024. PREVENCION Y CONTROL DEL CANCER</v>
          </cell>
          <cell r="E77" t="str">
            <v>3000815. PERSONA CON CONSEJERIA PARA LA PREVENCION Y CONTROL DEL CANCER</v>
          </cell>
          <cell r="F77" t="str">
            <v>00259 - PERSONA INFORMADA</v>
          </cell>
          <cell r="G77" t="str">
            <v>Obst. LISS YESENIA LACHO CAYLLAHUA</v>
          </cell>
          <cell r="H77">
            <v>8467</v>
          </cell>
          <cell r="I77">
            <v>10187</v>
          </cell>
        </row>
        <row r="78">
          <cell r="A78" t="str">
            <v>5006002. TAMIZAJE CON PAPANICOLAOU PARA DETECCION DE CANCER DE CUELLO UTERINO</v>
          </cell>
          <cell r="B78" t="str">
            <v>0074</v>
          </cell>
          <cell r="C78" t="str">
            <v>0074 - 5006002. TAMIZAJE CON PAPANICOLAOU PARA DETECCION DE CANCER DE CUELLO UTERINO</v>
          </cell>
          <cell r="D78" t="str">
            <v>0024. PREVENCION Y CONTROL DEL CANCER</v>
          </cell>
          <cell r="E78" t="str">
            <v>3000004. MUJER TAMIZADA EN CANCER DE CUELLO UTERINO</v>
          </cell>
          <cell r="F78" t="str">
            <v>00086 - PERSONA</v>
          </cell>
          <cell r="G78" t="str">
            <v>Obst. LISS YESENIA LACHO CAYLLAHUA</v>
          </cell>
          <cell r="H78">
            <v>2526</v>
          </cell>
          <cell r="I78">
            <v>86559</v>
          </cell>
        </row>
        <row r="79">
          <cell r="A79" t="str">
            <v>5006003. TAMIZAJE CON INSPECCION VISUAL CON ACIDO ACETICO PARA DETECCION DE CANCER DE CUELLO UTERINO</v>
          </cell>
          <cell r="B79" t="str">
            <v>0075</v>
          </cell>
          <cell r="C79" t="str">
            <v>0075 - 5006003. TAMIZAJE CON INSPECCION VISUAL CON ACIDO ACETICO PARA DETECCION DE CANCER DE CUELLO UTERINO</v>
          </cell>
          <cell r="D79" t="str">
            <v>0024. PREVENCION Y CONTROL DEL CANCER</v>
          </cell>
          <cell r="E79" t="str">
            <v>3000004. MUJER TAMIZADA EN CANCER DE CUELLO UTERINO</v>
          </cell>
          <cell r="F79" t="str">
            <v>00086 - PERSONA</v>
          </cell>
          <cell r="G79" t="str">
            <v>Obst. LISS YESENIA LACHO CAYLLAHUA</v>
          </cell>
          <cell r="H79">
            <v>1146</v>
          </cell>
          <cell r="I79">
            <v>5690</v>
          </cell>
        </row>
        <row r="80">
          <cell r="A80" t="str">
            <v>5006005. TAMIZAJE EN MUJER  CON EXAMEN CLINICO DE MAMA PARA DETECCION DE CANCER DE MAMA</v>
          </cell>
          <cell r="B80" t="str">
            <v>0079</v>
          </cell>
          <cell r="C80" t="str">
            <v>0079 - 5006005. TAMIZAJE EN MUJER  CON EXAMEN CLINICO DE MAMA PARA DETECCION DE CANCER DE MAMA</v>
          </cell>
          <cell r="D80" t="str">
            <v>0024. PREVENCION Y CONTROL DEL CANCER</v>
          </cell>
          <cell r="E80" t="str">
            <v>3000816. MUJER TAMIZADA EN CANCER DE MAMA</v>
          </cell>
          <cell r="F80" t="str">
            <v>00086 - PERSONA</v>
          </cell>
          <cell r="G80" t="str">
            <v>Obst. LISS YESENIA LACHO CAYLLAHUA</v>
          </cell>
          <cell r="H80">
            <v>3333</v>
          </cell>
          <cell r="I80">
            <v>2821</v>
          </cell>
        </row>
        <row r="81">
          <cell r="A81" t="str">
            <v xml:space="preserve">5006007. TAMIZAJE PARA DETECCION DE CANCER DE COLON Y RECTO </v>
          </cell>
          <cell r="B81" t="str">
            <v>0080</v>
          </cell>
          <cell r="C81" t="str">
            <v xml:space="preserve">0080 - 5006007. TAMIZAJE PARA DETECCION DE CANCER DE COLON Y RECTO </v>
          </cell>
          <cell r="D81" t="str">
            <v>0024. PREVENCION Y CONTROL DEL CANCER</v>
          </cell>
          <cell r="E81" t="str">
            <v>3000817. PERSONA TAMIZADA PARA DETECCION DE OTROS CANCERES PREVALENTES</v>
          </cell>
          <cell r="F81" t="str">
            <v>00086 - PERSONA</v>
          </cell>
          <cell r="G81" t="str">
            <v>Obst. LISS YESENIA LACHO CAYLLAHUA</v>
          </cell>
          <cell r="H81">
            <v>1578</v>
          </cell>
          <cell r="I81">
            <v>11000</v>
          </cell>
        </row>
        <row r="82">
          <cell r="A82" t="str">
            <v>5006008. TAMIZAJE PARA DETECCION DE CANCER DE PROSTATA</v>
          </cell>
          <cell r="B82" t="str">
            <v>0081</v>
          </cell>
          <cell r="C82" t="str">
            <v>0081 - 5006008. TAMIZAJE PARA DETECCION DE CANCER DE PROSTATA</v>
          </cell>
          <cell r="D82" t="str">
            <v>0024. PREVENCION Y CONTROL DEL CANCER</v>
          </cell>
          <cell r="E82" t="str">
            <v>3000817. PERSONA TAMIZADA PARA DETECCION DE OTROS CANCERES PREVALENTES</v>
          </cell>
          <cell r="F82" t="str">
            <v>00086 - PERSONA</v>
          </cell>
          <cell r="G82" t="str">
            <v>Obst. LISS YESENIA LACHO CAYLLAHUA</v>
          </cell>
          <cell r="H82">
            <v>668</v>
          </cell>
          <cell r="I82">
            <v>4720</v>
          </cell>
        </row>
        <row r="83">
          <cell r="A83" t="str">
            <v>5006009. TAMIZAJE PARA DETECCION DE CANCER DE PIEL</v>
          </cell>
          <cell r="B83" t="str">
            <v>0082</v>
          </cell>
          <cell r="C83" t="str">
            <v>0082 - 5006009. TAMIZAJE PARA DETECCION DE CANCER DE PIEL</v>
          </cell>
          <cell r="D83" t="str">
            <v>0024. PREVENCION Y CONTROL DEL CANCER</v>
          </cell>
          <cell r="E83" t="str">
            <v>3000817. PERSONA TAMIZADA PARA DETECCION DE OTROS CANCERES PREVALENTES</v>
          </cell>
          <cell r="F83" t="str">
            <v>00086 - PERSONA</v>
          </cell>
          <cell r="G83" t="str">
            <v>Obst. LISS YESENIA LACHO CAYLLAHUA</v>
          </cell>
          <cell r="H83">
            <v>4238</v>
          </cell>
          <cell r="I83">
            <v>3809</v>
          </cell>
        </row>
        <row r="84">
          <cell r="A84" t="str">
            <v>5006010. ATENCION DE LA PACIENTE CON LESIONES PREMALIGNAS DE CUELLO UTERINO CON ABLACION</v>
          </cell>
          <cell r="B84" t="str">
            <v>0083</v>
          </cell>
          <cell r="C84" t="str">
            <v>0083 - 5006010. ATENCION DE LA PACIENTE CON LESIONES PREMALIGNAS DE CUELLO UTERINO CON ABLACION</v>
          </cell>
          <cell r="D84" t="str">
            <v>0024. PREVENCION Y CONTROL DEL CANCER</v>
          </cell>
          <cell r="E84" t="str">
            <v>3000818. PERSONA ATENDIDA CON LESIONES PREMALIGNAS DE CUELLO UTERINO</v>
          </cell>
          <cell r="F84" t="str">
            <v>00086 - PERSONA</v>
          </cell>
          <cell r="G84" t="str">
            <v>Obst. LISS YESENIA LACHO CAYLLAHUA</v>
          </cell>
          <cell r="H84">
            <v>63</v>
          </cell>
          <cell r="I84">
            <v>2974</v>
          </cell>
        </row>
        <row r="85">
          <cell r="A85" t="str">
            <v>5004279. MONITOREO,SUPERVISION Y EVALUACION DE PRODUCTOS Y ACTIVIDADES EN GESTION DE RIESGO DE DESASTRES</v>
          </cell>
          <cell r="B85" t="str">
            <v>0084</v>
          </cell>
          <cell r="C85" t="str">
            <v>0084 - 5004279. MONITOREO,SUPERVISION Y EVALUACION DE PRODUCTOS Y ACTIVIDADES EN GESTION DE RIESGO DE DESASTRES</v>
          </cell>
          <cell r="D85" t="str">
            <v>0068. REDUCCION DE VULNERABILIDAD Y ATENCION DE EMERGENCIAS POR DESASTRES</v>
          </cell>
          <cell r="E85" t="str">
            <v>3000001. ACCIONES COMUNES</v>
          </cell>
          <cell r="F85" t="str">
            <v>00201 - INFORME TECNICO</v>
          </cell>
          <cell r="G85" t="str">
            <v>Lic. KELY SALVATIERRA ESPINOZA</v>
          </cell>
          <cell r="H85">
            <v>8</v>
          </cell>
          <cell r="I85">
            <v>3371</v>
          </cell>
        </row>
        <row r="86">
          <cell r="A86" t="str">
            <v>5004280. DESARROLLO DE INSTRUMENTOS ESTRATEGICOS PARA LA GESTION DEL RIESGO DE DESASTRES</v>
          </cell>
          <cell r="B86" t="str">
            <v>0085</v>
          </cell>
          <cell r="C86" t="str">
            <v>0085 - 5004280. DESARROLLO DE INSTRUMENTOS ESTRATEGICOS PARA LA GESTION DEL RIESGO DE DESASTRES</v>
          </cell>
          <cell r="D86" t="str">
            <v>0068. REDUCCION DE VULNERABILIDAD Y ATENCION DE EMERGENCIAS POR DESASTRES</v>
          </cell>
          <cell r="E86" t="str">
            <v>3000001. ACCIONES COMUNES</v>
          </cell>
          <cell r="F86" t="str">
            <v>00201 - INFORME TECNICO</v>
          </cell>
          <cell r="G86" t="str">
            <v>Lic. KELY SALVATIERRA ESPINOZA</v>
          </cell>
          <cell r="H86">
            <v>6</v>
          </cell>
          <cell r="I86">
            <v>52325</v>
          </cell>
        </row>
        <row r="87">
          <cell r="A87" t="str">
            <v>5005560. DESARROLLO DE SIMULACROS EN GESTION REACTIVA</v>
          </cell>
          <cell r="B87" t="str">
            <v>0086</v>
          </cell>
          <cell r="C87" t="str">
            <v>0086 - 5005560. DESARROLLO DE SIMULACROS EN GESTION REACTIVA</v>
          </cell>
          <cell r="D87" t="str">
            <v>0068. REDUCCION DE VULNERABILIDAD Y ATENCION DE EMERGENCIAS POR DESASTRES</v>
          </cell>
          <cell r="E87" t="str">
            <v>3000734. CAPACIDAD INSTALADA PARA LA PREPARACION Y RESPUESTA FRENTE A EMERGENCIAS Y DESASTRES</v>
          </cell>
          <cell r="F87" t="str">
            <v>00248 - REPORTE</v>
          </cell>
          <cell r="G87" t="str">
            <v>Lic. KELY SALVATIERRA ESPINOZA</v>
          </cell>
          <cell r="H87">
            <v>51</v>
          </cell>
          <cell r="I87">
            <v>5346</v>
          </cell>
        </row>
        <row r="88">
          <cell r="A88" t="str">
            <v>5005561. IMPLEMENTACION DE BRIGADAS PARA LA ATENCION FRENTE A EMERGENCIAS Y DESASTRES</v>
          </cell>
          <cell r="B88" t="str">
            <v>0087</v>
          </cell>
          <cell r="C88" t="str">
            <v>0087 - 5005561. IMPLEMENTACION DE BRIGADAS PARA LA ATENCION FRENTE A EMERGENCIAS Y DESASTRES</v>
          </cell>
          <cell r="D88" t="str">
            <v>0068. REDUCCION DE VULNERABILIDAD Y ATENCION DE EMERGENCIAS POR DESASTRES</v>
          </cell>
          <cell r="E88" t="str">
            <v>3000734. CAPACIDAD INSTALADA PARA LA PREPARACION Y RESPUESTA FRENTE A EMERGENCIAS Y DESASTRES</v>
          </cell>
          <cell r="F88" t="str">
            <v>00583 - BRIGADA</v>
          </cell>
          <cell r="G88" t="str">
            <v>Lic. KELY SALVATIERRA ESPINOZA</v>
          </cell>
          <cell r="H88">
            <v>3</v>
          </cell>
          <cell r="I88">
            <v>25671</v>
          </cell>
        </row>
        <row r="89">
          <cell r="A89" t="str">
            <v>5005610. ADMINISTRACION Y ALMACENAMIENTO DE INFRAESTRUCTURA MOVIL PARA LA ASISTENCIA FRENTE A EMERGENCIAS Y DESASTRES</v>
          </cell>
          <cell r="B89" t="str">
            <v>0088</v>
          </cell>
          <cell r="C89" t="str">
            <v>0088 - 5005610. ADMINISTRACION Y ALMACENAMIENTO DE INFRAESTRUCTURA MOVIL PARA LA ASISTENCIA FRENTE A EMERGENCIAS Y DESASTRES</v>
          </cell>
          <cell r="D89" t="str">
            <v>0068. REDUCCION DE VULNERABILIDAD Y ATENCION DE EMERGENCIAS POR DESASTRES</v>
          </cell>
          <cell r="E89" t="str">
            <v>3000734. CAPACIDAD INSTALADA PARA LA PREPARACION Y RESPUESTA FRENTE A EMERGENCIAS Y DESASTRES</v>
          </cell>
          <cell r="F89" t="str">
            <v>00614 - INFRAESTRUCTURA MOVIL</v>
          </cell>
          <cell r="G89" t="str">
            <v>Lic. KELY SALVATIERRA ESPINOZA</v>
          </cell>
          <cell r="H89">
            <v>3</v>
          </cell>
          <cell r="I89">
            <v>36222</v>
          </cell>
        </row>
        <row r="90">
          <cell r="A90" t="str">
            <v>5005612. DESARROLLO DE LOS CENTROS Y ESPACIOS DE MONITOREO DE EMERGENCIAS Y DESASTRES</v>
          </cell>
          <cell r="B90" t="str">
            <v>0089</v>
          </cell>
          <cell r="C90" t="str">
            <v>0089 - 5005612. DESARROLLO DE LOS CENTROS Y ESPACIOS DE MONITOREO DE EMERGENCIAS Y DESASTRES</v>
          </cell>
          <cell r="D90" t="str">
            <v>0068. REDUCCION DE VULNERABILIDAD Y ATENCION DE EMERGENCIAS POR DESASTRES</v>
          </cell>
          <cell r="E90" t="str">
            <v>3000734. CAPACIDAD INSTALADA PARA LA PREPARACION Y RESPUESTA FRENTE A EMERGENCIAS Y DESASTRES</v>
          </cell>
          <cell r="F90" t="str">
            <v>00248 - REPORTE</v>
          </cell>
          <cell r="G90" t="str">
            <v>Lic. KELY SALVATIERRA ESPINOZA</v>
          </cell>
          <cell r="H90">
            <v>12</v>
          </cell>
          <cell r="I90">
            <v>95978</v>
          </cell>
        </row>
        <row r="91">
          <cell r="A91" t="str">
            <v>5005570. DESARROLLO DE ESTUDIOS DE VULNERABILIDAD Y RIESGO EN SERVICIOS PUBLICOS</v>
          </cell>
          <cell r="B91" t="str">
            <v>0090</v>
          </cell>
          <cell r="C91" t="str">
            <v>0090 - 5005570. DESARROLLO DE ESTUDIOS DE VULNERABILIDAD Y RIESGO EN SERVICIOS PUBLICOS</v>
          </cell>
          <cell r="D91" t="str">
            <v>0068. REDUCCION DE VULNERABILIDAD Y ATENCION DE EMERGENCIAS POR DESASTRES</v>
          </cell>
          <cell r="E91" t="str">
            <v>3000737. ESTUDIOS PARA LA ESTIMACION DEL RIESGO DE DESASTRES</v>
          </cell>
          <cell r="F91" t="str">
            <v>00610 - DOCUMENTO TECNICO</v>
          </cell>
          <cell r="G91" t="str">
            <v>Lic. KELY SALVATIERRA ESPINOZA</v>
          </cell>
          <cell r="H91">
            <v>8</v>
          </cell>
          <cell r="I91">
            <v>2524</v>
          </cell>
        </row>
        <row r="92">
          <cell r="A92" t="str">
            <v>5005580. FORMACION Y CAPACITACION EN MATERIA DE GESTION DE RIESGO DE DESASTRES Y ADAPTACION AL CAMBIO CLIMATICO</v>
          </cell>
          <cell r="B92" t="str">
            <v>0091</v>
          </cell>
          <cell r="C92" t="str">
            <v>0091 - 5005580. FORMACION Y CAPACITACION EN MATERIA DE GESTION DE RIESGO DE DESASTRES Y ADAPTACION AL CAMBIO CLIMATICO</v>
          </cell>
          <cell r="D92" t="str">
            <v>0068. REDUCCION DE VULNERABILIDAD Y ATENCION DE EMERGENCIAS POR DESASTRES</v>
          </cell>
          <cell r="E92" t="str">
            <v>3000738. PERSONAS CON FORMACION Y CONOCIMIENTO EN GESTION DEL RIESGO DE DESASTRES Y ADAPTACION AL CAMBIO CLIMATICO</v>
          </cell>
          <cell r="F92" t="str">
            <v>00086 - PERSONA</v>
          </cell>
          <cell r="G92" t="str">
            <v>Lic. KELY SALVATIERRA ESPINOZA</v>
          </cell>
          <cell r="H92">
            <v>40</v>
          </cell>
          <cell r="I92">
            <v>10701</v>
          </cell>
        </row>
        <row r="93">
          <cell r="A93" t="str">
            <v>5005583. ORGANIZACION Y ENTRENAMIENTO DE COMUNIDADES EN HABILIDADES FRENTE AL RIESGO DE DESASTRES</v>
          </cell>
          <cell r="B93" t="str">
            <v>0092</v>
          </cell>
          <cell r="C93" t="str">
            <v>0092 - 5005583. ORGANIZACION Y ENTRENAMIENTO DE COMUNIDADES EN HABILIDADES FRENTE AL RIESGO DE DESASTRES</v>
          </cell>
          <cell r="D93" t="str">
            <v>0068. REDUCCION DE VULNERABILIDAD Y ATENCION DE EMERGENCIAS POR DESASTRES</v>
          </cell>
          <cell r="E93" t="str">
            <v>3000739. POBLACION CON PRACTICAS SEGURAS PARA LA RESILIENCIA</v>
          </cell>
          <cell r="F93" t="str">
            <v>00086 - PERSONA</v>
          </cell>
          <cell r="G93" t="str">
            <v>Lic. KELY SALVATIERRA ESPINOZA</v>
          </cell>
          <cell r="H93">
            <v>90</v>
          </cell>
          <cell r="I93">
            <v>27262</v>
          </cell>
        </row>
        <row r="94">
          <cell r="A94" t="str">
            <v>5005585. SEGURIDAD FISICO FUNCIONAL DE SERVICIOS PUBLICOS</v>
          </cell>
          <cell r="B94" t="str">
            <v>0093</v>
          </cell>
          <cell r="C94" t="str">
            <v>0093 - 5005585. SEGURIDAD FISICO FUNCIONAL DE SERVICIOS PUBLICOS</v>
          </cell>
          <cell r="D94" t="str">
            <v>0068. REDUCCION DE VULNERABILIDAD Y ATENCION DE EMERGENCIAS POR DESASTRES</v>
          </cell>
          <cell r="E94" t="str">
            <v>3000740. SERVICIOS PUBLICOS SEGUROS ANTE EMERGENCIAS Y DESASTRES</v>
          </cell>
          <cell r="F94" t="str">
            <v>00065 - INTERVENCION</v>
          </cell>
          <cell r="G94" t="str">
            <v>Lic. KELY SALVATIERRA ESPINOZA</v>
          </cell>
          <cell r="H94">
            <v>10</v>
          </cell>
          <cell r="I94">
            <v>40600</v>
          </cell>
        </row>
        <row r="95">
          <cell r="A95" t="str">
            <v>5005139. ASISTENCIA TECNICA Y CAPACITACION</v>
          </cell>
          <cell r="B95" t="str">
            <v>0094</v>
          </cell>
          <cell r="C95" t="str">
            <v>0094 - 5005139. ASISTENCIA TECNICA Y CAPACITACION</v>
          </cell>
          <cell r="D95" t="str">
            <v>0104. REDUCCION DE LA MORTALIDAD POR EMERGENCIAS Y URGENCIAS MEDICAS</v>
          </cell>
          <cell r="E95" t="str">
            <v>3000001. ACCIONES COMUNES</v>
          </cell>
          <cell r="F95" t="str">
            <v>00086 - PERSONA</v>
          </cell>
          <cell r="G95" t="str">
            <v>Lic. KELY SALVATIERRA ESPINOZA</v>
          </cell>
          <cell r="H95">
            <v>100</v>
          </cell>
          <cell r="I95">
            <v>3513</v>
          </cell>
        </row>
        <row r="96">
          <cell r="A96" t="str">
            <v>5005902. ATENCION DE LA EMERGENCIA Y URGENCIA BASICA</v>
          </cell>
          <cell r="B96" t="str">
            <v>0095</v>
          </cell>
          <cell r="C96" t="str">
            <v>0095 - 5005902. ATENCION DE LA EMERGENCIA Y URGENCIA BASICA</v>
          </cell>
          <cell r="D96" t="str">
            <v>0104. REDUCCION DE LA MORTALIDAD POR EMERGENCIAS Y URGENCIAS MEDICAS</v>
          </cell>
          <cell r="E96" t="str">
            <v>3000686. ATENCION DE LA EMERGENCIA O URGENCIA EN ESTABLECIMIENTO DE SALUD</v>
          </cell>
          <cell r="F96" t="str">
            <v>00006 - ATENCION</v>
          </cell>
          <cell r="G96" t="str">
            <v>Lic. KELY SALVATIERRA ESPINOZA</v>
          </cell>
          <cell r="H96">
            <v>1039</v>
          </cell>
          <cell r="I96">
            <v>1691</v>
          </cell>
        </row>
        <row r="97">
          <cell r="A97" t="str">
            <v>5005899. SERVICIO DE TRANSPORTE ASISTIDO DE LA EMERGENCIA</v>
          </cell>
          <cell r="B97" t="str">
            <v>0096</v>
          </cell>
          <cell r="C97" t="str">
            <v>0096 - 5005899. SERVICIO DE TRANSPORTE ASISTIDO DE LA EMERGENCIA</v>
          </cell>
          <cell r="D97" t="str">
            <v>0104. REDUCCION DE LA MORTALIDAD POR EMERGENCIAS Y URGENCIAS MEDICAS</v>
          </cell>
          <cell r="E97" t="str">
            <v>3000801. TRANSPORTE ASISTIDO DE LA EMERGENCIA Y URGENCIA INDIVIDUAL</v>
          </cell>
          <cell r="F97" t="str">
            <v>00083 - PACIENTE ATENDIDO</v>
          </cell>
          <cell r="G97" t="str">
            <v>Lic. KELY SALVATIERRA ESPINOZA</v>
          </cell>
          <cell r="H97">
            <v>568</v>
          </cell>
          <cell r="I97">
            <v>2856</v>
          </cell>
        </row>
        <row r="98">
          <cell r="A98" t="str">
            <v>5005900. SERVICIO DE TRANSPORTE ASISTIDO DE LA URGENCIA</v>
          </cell>
          <cell r="B98" t="str">
            <v>0097</v>
          </cell>
          <cell r="C98" t="str">
            <v>0097 - 5005900. SERVICIO DE TRANSPORTE ASISTIDO DE LA URGENCIA</v>
          </cell>
          <cell r="D98" t="str">
            <v>0104. REDUCCION DE LA MORTALIDAD POR EMERGENCIAS Y URGENCIAS MEDICAS</v>
          </cell>
          <cell r="E98" t="str">
            <v>3000801. TRANSPORTE ASISTIDO DE LA EMERGENCIA Y URGENCIA INDIVIDUAL</v>
          </cell>
          <cell r="F98" t="str">
            <v>00083 - PACIENTE ATENDIDO</v>
          </cell>
          <cell r="G98" t="str">
            <v>Lic. KELY SALVATIERRA ESPINOZA</v>
          </cell>
          <cell r="H98">
            <v>990</v>
          </cell>
          <cell r="I98">
            <v>1940</v>
          </cell>
        </row>
        <row r="99">
          <cell r="A99" t="str">
            <v>5005145. MONITOREO, SUPERVISION, EVALUACION Y CONTROL DEL PROGRAMA PRESUPUESTAL</v>
          </cell>
          <cell r="B99" t="str">
            <v>0099</v>
          </cell>
          <cell r="C99" t="str">
            <v>0099 - 5005145. MONITOREO, SUPERVISION, EVALUACION Y CONTROL DEL PROGRAMA PRESUPUESTAL</v>
          </cell>
          <cell r="D99" t="str">
            <v>0129. PREVENCION Y MANEJO DE CONDICIONES SECUNDARIAS DE SALUD EN PERSONAS CON DISCAPACIDAD</v>
          </cell>
          <cell r="E99" t="str">
            <v>3000001. ACCIONES COMUNES</v>
          </cell>
          <cell r="F99" t="str">
            <v>00060 - INFORME</v>
          </cell>
          <cell r="G99" t="str">
            <v>Lic. YURY PACO SOTO</v>
          </cell>
          <cell r="H99">
            <v>4</v>
          </cell>
          <cell r="I99">
            <v>2000</v>
          </cell>
        </row>
        <row r="100">
          <cell r="A100" t="str">
            <v>5005144. DESARROLLO DE NORMAS Y GUIAS TECNICAS EN DISCAPACIDAD</v>
          </cell>
          <cell r="B100" t="str">
            <v>0098</v>
          </cell>
          <cell r="C100" t="str">
            <v>0098 - 5005144. DESARROLLO DE NORMAS Y GUIAS TECNICAS EN DISCAPACIDAD</v>
          </cell>
          <cell r="D100" t="str">
            <v>0129. PREVENCION Y MANEJO DE CONDICIONES SECUNDARIAS DE SALUD EN PERSONAS CON DISCAPACIDAD</v>
          </cell>
          <cell r="E100" t="str">
            <v>3000001. ACCIONES COMUNES</v>
          </cell>
          <cell r="F100" t="str">
            <v>00080 - NORMA</v>
          </cell>
          <cell r="G100" t="str">
            <v>Lic. YURY PACO SOTO</v>
          </cell>
          <cell r="H100">
            <v>1</v>
          </cell>
          <cell r="I100">
            <v>1404</v>
          </cell>
        </row>
        <row r="101">
          <cell r="A101" t="str">
            <v>5005155. CAPACITACION A AGENTES COMUNITARIOS EN REHABILITACION BASADA EN LA COMUNIDAD</v>
          </cell>
          <cell r="B101" t="str">
            <v>0100</v>
          </cell>
          <cell r="C101" t="str">
            <v>0100 - 5005155. CAPACITACION A AGENTES COMUNITARIOS EN REHABILITACION BASADA EN LA COMUNIDAD</v>
          </cell>
          <cell r="D101" t="str">
            <v>0129. PREVENCION Y MANEJO DE CONDICIONES SECUNDARIAS DE SALUD EN PERSONAS CON DISCAPACIDAD</v>
          </cell>
          <cell r="E101" t="str">
            <v>3000690. PERSONAS CON DISCAPACIDAD RECIBEN SERVICIOS DE REHABILITACION BASADA EN LA COMUNIDAD</v>
          </cell>
          <cell r="F101" t="str">
            <v>00088 - PERSONA CAPACITADA</v>
          </cell>
          <cell r="G101" t="str">
            <v>Lic. YURY PACO SOTO</v>
          </cell>
          <cell r="H101">
            <v>60</v>
          </cell>
          <cell r="I101">
            <v>194</v>
          </cell>
        </row>
        <row r="102">
          <cell r="A102" t="str">
            <v>5005924. VISITAS A LAS FAMILIAS PARA REHABILITACION BASADA EN LA COMUNIDAD</v>
          </cell>
          <cell r="B102" t="str">
            <v>0101</v>
          </cell>
          <cell r="C102" t="str">
            <v>0101 - 5005924. VISITAS A LAS FAMILIAS PARA REHABILITACION BASADA EN LA COMUNIDAD</v>
          </cell>
          <cell r="D102" t="str">
            <v>0129. PREVENCION Y MANEJO DE CONDICIONES SECUNDARIAS DE SALUD EN PERSONAS CON DISCAPACIDAD</v>
          </cell>
          <cell r="E102" t="str">
            <v>3000690. PERSONAS CON DISCAPACIDAD RECIBEN SERVICIOS DE REHABILITACION BASADA EN LA COMUNIDAD</v>
          </cell>
          <cell r="F102" t="str">
            <v>00056 - FAMILIA</v>
          </cell>
          <cell r="G102" t="str">
            <v>Lic. YURY PACO SOTO</v>
          </cell>
          <cell r="H102">
            <v>40</v>
          </cell>
          <cell r="I102">
            <v>3506</v>
          </cell>
        </row>
        <row r="103">
          <cell r="A103" t="str">
            <v>5005925. CAPACITACION A ACTORES SOCIALES PARA LA APLICACION DE LA ESTRATEGIA RBC</v>
          </cell>
          <cell r="B103" t="str">
            <v>0102</v>
          </cell>
          <cell r="C103" t="str">
            <v>0102 - 5005925. CAPACITACION A ACTORES SOCIALES PARA LA APLICACION DE LA ESTRATEGIA RBC</v>
          </cell>
          <cell r="D103" t="str">
            <v>0129. PREVENCION Y MANEJO DE CONDICIONES SECUNDARIAS DE SALUD EN PERSONAS CON DISCAPACIDAD</v>
          </cell>
          <cell r="E103" t="str">
            <v>3000690. PERSONAS CON DISCAPACIDAD RECIBEN SERVICIOS DE REHABILITACION BASADA EN LA COMUNIDAD</v>
          </cell>
          <cell r="F103" t="str">
            <v>00088 - PERSONA CAPACITADA</v>
          </cell>
          <cell r="G103" t="str">
            <v>Lic. YURY PACO SOTO</v>
          </cell>
          <cell r="H103">
            <v>8</v>
          </cell>
          <cell r="I103">
            <v>896</v>
          </cell>
        </row>
        <row r="104">
          <cell r="A104" t="str">
            <v>5005183. MONITOREO, SUPERVISION, EVALUACION Y CONTROL DEL PROGRAMA EN SALUD MENTAL</v>
          </cell>
          <cell r="B104" t="str">
            <v>0103</v>
          </cell>
          <cell r="C104" t="str">
            <v>0103 - 5005183. MONITOREO, SUPERVISION, EVALUACION Y CONTROL DEL PROGRAMA EN SALUD MENTAL</v>
          </cell>
          <cell r="D104" t="str">
            <v>0131. CONTROL Y PREVENCION EN SALUD MENTAL</v>
          </cell>
          <cell r="E104" t="str">
            <v>3000001. ACCIONES COMUNES</v>
          </cell>
          <cell r="F104" t="str">
            <v>00060 - INFORME</v>
          </cell>
          <cell r="G104" t="str">
            <v>Lic. RUTH CAYLLAHUA SULLCA</v>
          </cell>
          <cell r="H104">
            <v>6</v>
          </cell>
          <cell r="I104">
            <v>500</v>
          </cell>
        </row>
        <row r="105">
          <cell r="A105" t="str">
            <v>5005188. TAMIZAJE DE PERSONAS CON TRASTORNOS MENTALES Y PROBLEMAS PSICOSOCIALES</v>
          </cell>
          <cell r="B105" t="str">
            <v>0104</v>
          </cell>
          <cell r="C105" t="str">
            <v>0104 - 5005188. TAMIZAJE DE PERSONAS CON TRASTORNOS MENTALES Y PROBLEMAS PSICOSOCIALES</v>
          </cell>
          <cell r="D105" t="str">
            <v>0131. CONTROL Y PREVENCION EN SALUD MENTAL</v>
          </cell>
          <cell r="E105" t="str">
            <v>3000698. PERSONAS CON TRASTORNOS MENTALES Y PROBLEMAS PSICOSOCIALES DETECTADAS</v>
          </cell>
          <cell r="F105" t="str">
            <v>00438 - PERSONA TAMIZADA</v>
          </cell>
          <cell r="G105" t="str">
            <v>Lic. RUTH CAYLLAHUA SULLCA</v>
          </cell>
          <cell r="H105">
            <v>21389</v>
          </cell>
          <cell r="I105">
            <v>3000</v>
          </cell>
        </row>
        <row r="106">
          <cell r="A106" t="str">
            <v>5005189. TRATAMIENTO DE PERSONAS CON PROBLEMAS PSICOSOCIALES</v>
          </cell>
          <cell r="B106" t="str">
            <v>0105</v>
          </cell>
          <cell r="C106" t="str">
            <v>0105 - 5005189. TRATAMIENTO DE PERSONAS CON PROBLEMAS PSICOSOCIALES</v>
          </cell>
          <cell r="D106" t="str">
            <v>0131. CONTROL Y PREVENCION EN SALUD MENTAL</v>
          </cell>
          <cell r="E106" t="str">
            <v>3000699. POBLACION CON PROBLEMAS PSICOSOCIALES QUE RECIBEN ATENCION OPORTUNA Y DE CALIDAD</v>
          </cell>
          <cell r="F106" t="str">
            <v>00394 - PERSONA TRATADA</v>
          </cell>
          <cell r="G106" t="str">
            <v>Lic. RUTH CAYLLAHUA SULLCA</v>
          </cell>
          <cell r="H106">
            <v>321</v>
          </cell>
          <cell r="I106">
            <v>29496</v>
          </cell>
        </row>
        <row r="107">
          <cell r="A107" t="str">
            <v>5005190. TRATAMIENTO AMBULATORIO DEPERSONAS CON TRASTORNOS AFECTIVOS (DEPRESION Y CONDUCTA SUICIDA) Y DE ANSIEDAD</v>
          </cell>
          <cell r="B107" t="str">
            <v>0106</v>
          </cell>
          <cell r="C107" t="str">
            <v>0106 - 5005190. TRATAMIENTO AMBULATORIO DEPERSONAS CON TRASTORNOS AFECTIVOS (DEPRESION Y CONDUCTA SUICIDA) Y DE ANSIEDAD</v>
          </cell>
          <cell r="D107" t="str">
            <v>0131. CONTROL Y PREVENCION EN SALUD MENTAL</v>
          </cell>
          <cell r="E107" t="str">
            <v>3000700. PERSONAS CON TRASTORNOS AFECTIVOS Y DE ANSIEDAD TRATADAS OPORTUNAMENTE</v>
          </cell>
          <cell r="F107" t="str">
            <v>00394 - PERSONA TRATADA</v>
          </cell>
          <cell r="G107" t="str">
            <v>Lic. RUTH CAYLLAHUA SULLCA</v>
          </cell>
          <cell r="H107">
            <v>438</v>
          </cell>
          <cell r="I107">
            <v>43945</v>
          </cell>
        </row>
        <row r="108">
          <cell r="A108" t="str">
            <v>5005192. TRATAMIENTO AMBULATORIO DE PERSONAS CON TRASTORNO DEL COMPORTAMIENTO DEBIDO AL CONSUMO DE ALCOHOL</v>
          </cell>
          <cell r="B108" t="str">
            <v>0107</v>
          </cell>
          <cell r="C108" t="str">
            <v>0107 - 5005192. TRATAMIENTO AMBULATORIO DE PERSONAS CON TRASTORNO DEL COMPORTAMIENTO DEBIDO AL CONSUMO DE ALCOHOL</v>
          </cell>
          <cell r="D108" t="str">
            <v>0131. CONTROL Y PREVENCION EN SALUD MENTAL</v>
          </cell>
          <cell r="E108" t="str">
            <v>3000701. PERSONAS CON TRASTORNOS MENTALES Y DEL COMPORTAMIENTO DEBIDO AL CONSUMO DEL ALCOHOL TRATADAS OPORTUNAMENTE</v>
          </cell>
          <cell r="F108" t="str">
            <v>00394 - PERSONA TRATADA</v>
          </cell>
          <cell r="G108" t="str">
            <v>Lic. RUTH CAYLLAHUA SULLCA</v>
          </cell>
          <cell r="H108">
            <v>38</v>
          </cell>
          <cell r="I108">
            <v>422</v>
          </cell>
        </row>
        <row r="109">
          <cell r="A109" t="str">
            <v>5005194. REHABILITACION PSICOSOCIAL DE PERSONAS CON TRASTORNOS DEL COMPORTAMIENTO DEBIDO AL CONSUMO DE ALCOHOL</v>
          </cell>
          <cell r="B109" t="str">
            <v>0108</v>
          </cell>
          <cell r="C109" t="str">
            <v>0108 - 5005194. REHABILITACION PSICOSOCIAL DE PERSONAS CON TRASTORNOS DEL COMPORTAMIENTO DEBIDO AL CONSUMO DE ALCOHOL</v>
          </cell>
          <cell r="D109" t="str">
            <v>0131. CONTROL Y PREVENCION EN SALUD MENTAL</v>
          </cell>
          <cell r="E109" t="str">
            <v>3000701. PERSONAS CON TRASTORNOS MENTALES Y DEL COMPORTAMIENTO DEBIDO AL CONSUMO DEL ALCOHOL TRATADAS OPORTUNAMENTE</v>
          </cell>
          <cell r="F109" t="str">
            <v>00087 - PERSONA ATENDIDA</v>
          </cell>
          <cell r="G109" t="str">
            <v>Lic. RUTH CAYLLAHUA SULLCA</v>
          </cell>
          <cell r="H109">
            <v>3</v>
          </cell>
          <cell r="I109">
            <v>1000</v>
          </cell>
        </row>
        <row r="110">
          <cell r="A110" t="str">
            <v>5005195. TRATAMIENTO AMBULATORIO DE PERSONAS CON SINDROME O TRASTORNO PSICOTICO</v>
          </cell>
          <cell r="B110" t="str">
            <v>0109</v>
          </cell>
          <cell r="C110" t="str">
            <v>0109 - 5005195. TRATAMIENTO AMBULATORIO DE PERSONAS CON SINDROME O TRASTORNO PSICOTICO</v>
          </cell>
          <cell r="D110" t="str">
            <v>0131. CONTROL Y PREVENCION EN SALUD MENTAL</v>
          </cell>
          <cell r="E110" t="str">
            <v>3000702. PERSONAS CON TRASTORNOS Y SINDROMES PSICOTICOS TRATADAS OPORTUNAMENTE</v>
          </cell>
          <cell r="F110" t="str">
            <v>00394 - PERSONA TRATADA</v>
          </cell>
          <cell r="G110" t="str">
            <v>Lic. RUTH CAYLLAHUA SULLCA</v>
          </cell>
          <cell r="H110">
            <v>56</v>
          </cell>
          <cell r="I110">
            <v>29496</v>
          </cell>
        </row>
        <row r="111">
          <cell r="A111" t="str">
            <v>5005197. REHABILITACION PSICOSOCIAL DE PERSONAS CON SINDROME O TRASTORNO ESQUIZOFRENICO</v>
          </cell>
          <cell r="B111" t="str">
            <v>0110</v>
          </cell>
          <cell r="C111" t="str">
            <v>0110 - 5005197. REHABILITACION PSICOSOCIAL DE PERSONAS CON SINDROME O TRASTORNO ESQUIZOFRENICO</v>
          </cell>
          <cell r="D111" t="str">
            <v>0131. CONTROL Y PREVENCION EN SALUD MENTAL</v>
          </cell>
          <cell r="E111" t="str">
            <v>3000702. PERSONAS CON TRASTORNOS Y SINDROMES PSICOTICOS TRATADAS OPORTUNAMENTE</v>
          </cell>
          <cell r="F111" t="str">
            <v>00087 - PERSONA ATENDIDA</v>
          </cell>
          <cell r="G111" t="str">
            <v>Lic. RUTH CAYLLAHUA SULLCA</v>
          </cell>
          <cell r="H111">
            <v>3</v>
          </cell>
          <cell r="I111">
            <v>1000</v>
          </cell>
        </row>
        <row r="112">
          <cell r="A112" t="str">
            <v>5005199. INTERVENCIONES COMUNITARIAS PARA LA RECUPERACION EMOCIONAL DE POBLACIONES VICTIMAS DE VIOLENCIA POLITICA</v>
          </cell>
          <cell r="B112" t="str">
            <v>0111</v>
          </cell>
          <cell r="C112" t="str">
            <v>0111 - 5005199. INTERVENCIONES COMUNITARIAS PARA LA RECUPERACION EMOCIONAL DE POBLACIONES VICTIMAS DE VIOLENCIA POLITICA</v>
          </cell>
          <cell r="D112" t="str">
            <v>0131. CONTROL Y PREVENCION EN SALUD MENTAL</v>
          </cell>
          <cell r="E112" t="str">
            <v>3000704. COMUNIDADES CON POBLACIONES VICTIMAS DE VIOLENCIA POLITICA ATENDIDAS</v>
          </cell>
          <cell r="F112" t="str">
            <v>00019 - COMUNIDAD</v>
          </cell>
          <cell r="G112" t="str">
            <v>Lic. RUTH CAYLLAHUA SULLCA</v>
          </cell>
          <cell r="H112">
            <v>1</v>
          </cell>
          <cell r="I112">
            <v>1000</v>
          </cell>
        </row>
        <row r="113">
          <cell r="A113" t="str">
            <v>5005200. PREVENCION FAMILIAR DE CONDUCTAS DE RIESGO EN ADOLESCENTES FAMILIAS FUERTES: AMOR Y LIMITES</v>
          </cell>
          <cell r="B113" t="str">
            <v>0112</v>
          </cell>
          <cell r="C113" t="str">
            <v>0112 - 5005200. PREVENCION FAMILIAR DE CONDUCTAS DE RIESGO EN ADOLESCENTES FAMILIAS FUERTES: AMOR Y LIMITES</v>
          </cell>
          <cell r="D113" t="str">
            <v>0131. CONTROL Y PREVENCION EN SALUD MENTAL</v>
          </cell>
          <cell r="E113" t="str">
            <v>3000705. POBLACION EN RIESGO QUE ACCEDEN A PROGRAMAS DE PREVENCION EN SALUD MENTAL</v>
          </cell>
          <cell r="F113" t="str">
            <v>00087 - PERSONA ATENDIDA</v>
          </cell>
          <cell r="G113" t="str">
            <v>Lic. RUTH CAYLLAHUA SULLCA</v>
          </cell>
          <cell r="H113">
            <v>280</v>
          </cell>
          <cell r="I113">
            <v>1000</v>
          </cell>
        </row>
        <row r="114">
          <cell r="A114" t="str">
            <v>5005201. SESIONES DE ENTRENAMIENTO EN HABILIDADES SOCIALES PARA ADOLESCENTES, JOVENES Y ADULTOS</v>
          </cell>
          <cell r="B114" t="str">
            <v>0113</v>
          </cell>
          <cell r="C114" t="str">
            <v>0113 - 5005201. SESIONES DE ENTRENAMIENTO EN HABILIDADES SOCIALES PARA ADOLESCENTES, JOVENES Y ADULTOS</v>
          </cell>
          <cell r="D114" t="str">
            <v>0131. CONTROL Y PREVENCION EN SALUD MENTAL</v>
          </cell>
          <cell r="E114" t="str">
            <v>3000705. POBLACION EN RIESGO QUE ACCEDEN A PROGRAMAS DE PREVENCION EN SALUD MENTAL</v>
          </cell>
          <cell r="F114" t="str">
            <v>00087 - PERSONA ATENDIDA</v>
          </cell>
          <cell r="G114" t="str">
            <v>Lic. RUTH CAYLLAHUA SULLCA</v>
          </cell>
          <cell r="H114">
            <v>853</v>
          </cell>
          <cell r="I114">
            <v>1110</v>
          </cell>
        </row>
        <row r="115">
          <cell r="A115" t="str">
            <v>5005202. SESIONES DE ENTRENAMIENTO EN HABILIDADES SOCIALES PARA NIÑAS, NIÑOS</v>
          </cell>
          <cell r="B115" t="str">
            <v>0114</v>
          </cell>
          <cell r="C115" t="str">
            <v>0114 - 5005202. SESIONES DE ENTRENAMIENTO EN HABILIDADES SOCIALES PARA NIÑAS, NIÑOS</v>
          </cell>
          <cell r="D115" t="str">
            <v>0131. CONTROL Y PREVENCION EN SALUD MENTAL</v>
          </cell>
          <cell r="E115" t="str">
            <v>3000705. POBLACION EN RIESGO QUE ACCEDEN A PROGRAMAS DE PREVENCION EN SALUD MENTAL</v>
          </cell>
          <cell r="F115" t="str">
            <v>00087 - PERSONA ATENDIDA</v>
          </cell>
          <cell r="G115" t="str">
            <v>Lic. RUTH CAYLLAHUA SULLCA</v>
          </cell>
          <cell r="H115">
            <v>1678</v>
          </cell>
          <cell r="I115">
            <v>1000</v>
          </cell>
        </row>
        <row r="116">
          <cell r="A116" t="str">
            <v xml:space="preserve">5006070. PROMOCION DE CONVIVENCIA SALUDABLE EN FAMILIAS CON GESTANTES O NIÑOS MENORES DE 5 AÑOS </v>
          </cell>
          <cell r="B116" t="str">
            <v>0115</v>
          </cell>
          <cell r="C116" t="str">
            <v xml:space="preserve">0115 - 5006070. PROMOCION DE CONVIVENCIA SALUDABLE EN FAMILIAS CON GESTANTES O NIÑOS MENORES DE 5 AÑOS </v>
          </cell>
          <cell r="D116" t="str">
            <v>0131. CONTROL Y PREVENCION EN SALUD MENTAL</v>
          </cell>
          <cell r="E116" t="str">
            <v>3000706. FAMILIAS CON CONOCIMIENTOS DE PRACTICAS SALUDABLES PARA PREVENIR LOS TRANSTOTRNOS MENTALES Y PROBLEMAS PSICOSOCIALES</v>
          </cell>
          <cell r="F116" t="str">
            <v>00056 - FAMILIA</v>
          </cell>
          <cell r="G116" t="str">
            <v>Lic. NOHEMI CAMACLLANQUI CCOILLAR</v>
          </cell>
          <cell r="H116">
            <v>293</v>
          </cell>
          <cell r="I116">
            <v>640</v>
          </cell>
        </row>
        <row r="117">
          <cell r="A117" t="str">
            <v>5006071. CAPACITACION A ACTORES SOCIALES QUE PROMUEVEN LA CONVIVENCIA SALUDABLE</v>
          </cell>
          <cell r="B117" t="str">
            <v>0116</v>
          </cell>
          <cell r="C117" t="str">
            <v>0116 - 5006071. CAPACITACION A ACTORES SOCIALES QUE PROMUEVEN LA CONVIVENCIA SALUDABLE</v>
          </cell>
          <cell r="D117" t="str">
            <v>0131. CONTROL Y PREVENCION EN SALUD MENTAL</v>
          </cell>
          <cell r="E117" t="str">
            <v>3000706. FAMILIAS CON CONOCIMIENTOS DE PRACTICAS SALUDABLES PARA PREVENIR LOS TRANSTOTRNOS MENTALES Y PROBLEMAS PSICOSOCIALES</v>
          </cell>
          <cell r="F117" t="str">
            <v>00088 - PERSONA CAPACITADA</v>
          </cell>
          <cell r="G117" t="str">
            <v>Obst. SILVIA AVILA ENRIQUEZ</v>
          </cell>
          <cell r="H117">
            <v>92</v>
          </cell>
          <cell r="I117">
            <v>1450</v>
          </cell>
        </row>
        <row r="118">
          <cell r="A118" t="str">
            <v>5000001. PLANEAMIENTO Y PRESUPUESTO</v>
          </cell>
          <cell r="B118" t="str">
            <v>0117</v>
          </cell>
          <cell r="C118" t="str">
            <v>0117 - 5000001. PLANEAMIENTO Y PRESUPUESTO</v>
          </cell>
          <cell r="D118" t="str">
            <v>9001. ACCIONES CENTRALES</v>
          </cell>
          <cell r="E118" t="str">
            <v>3999999. SIN PRODUCTO</v>
          </cell>
          <cell r="F118" t="str">
            <v>00001 - ACCION</v>
          </cell>
          <cell r="G118" t="str">
            <v>ING. MARIANELLA FUENTES ARAUJO</v>
          </cell>
          <cell r="H118">
            <v>12</v>
          </cell>
          <cell r="I118">
            <v>142079</v>
          </cell>
        </row>
        <row r="119">
          <cell r="A119" t="str">
            <v>5000003. GESTION ADMINISTRATIVA</v>
          </cell>
          <cell r="B119" t="str">
            <v>0118</v>
          </cell>
          <cell r="C119" t="str">
            <v>0118 - 5000003. GESTION ADMINISTRATIVA</v>
          </cell>
          <cell r="D119" t="str">
            <v>9001. ACCIONES CENTRALES</v>
          </cell>
          <cell r="E119" t="str">
            <v>3999999. SIN PRODUCTO</v>
          </cell>
          <cell r="F119" t="str">
            <v>00001 - ACCION</v>
          </cell>
          <cell r="G119" t="str">
            <v>Lic. Adm. ROSALIA FLAVIA CARDENAS ZAMUDIO</v>
          </cell>
          <cell r="H119">
            <v>12</v>
          </cell>
          <cell r="I119">
            <v>1125984</v>
          </cell>
        </row>
        <row r="120">
          <cell r="A120" t="str">
            <v>5000001. PLANEAMIENTO Y PRESUPUESTO - RDR</v>
          </cell>
          <cell r="B120" t="str">
            <v>0117</v>
          </cell>
          <cell r="C120" t="str">
            <v>0117 - 5000001. PLANEAMIENTO Y PRESUPUESTO - RDR</v>
          </cell>
          <cell r="D120" t="str">
            <v>9001. ACCIONES CENTRALES</v>
          </cell>
          <cell r="E120" t="str">
            <v>3999999. SIN PRODUCTO</v>
          </cell>
          <cell r="F120" t="str">
            <v>00001 - ACCION</v>
          </cell>
          <cell r="G120" t="str">
            <v>ING. MARIANELLA FUENTES ARAUJO</v>
          </cell>
          <cell r="H120">
            <v>12</v>
          </cell>
          <cell r="I120">
            <v>100000</v>
          </cell>
        </row>
        <row r="121">
          <cell r="A121" t="str">
            <v>5002166. OTRAS ATENCIONES DE SALUD BASICAS</v>
          </cell>
          <cell r="B121" t="str">
            <v>0119</v>
          </cell>
          <cell r="C121" t="str">
            <v>0119 - 5002166. OTRAS ATENCIONES DE SALUD BASICAS</v>
          </cell>
          <cell r="D121" t="str">
            <v>9002. ASIGNACIONES PRESUPUESTARIAS QUE NO RESULTAN EN PRODUCTOS</v>
          </cell>
          <cell r="E121" t="str">
            <v>3999999. SIN PRODUCTO</v>
          </cell>
          <cell r="F121" t="str">
            <v>00016 - CASO TRATADO</v>
          </cell>
          <cell r="G121" t="str">
            <v>Lic. BERTHA ZANABRIA OLARTE</v>
          </cell>
          <cell r="H121">
            <v>38875</v>
          </cell>
          <cell r="I121">
            <v>189680</v>
          </cell>
        </row>
        <row r="122">
          <cell r="A122" t="str">
            <v>5000002. / 0000661/ CONDUCCION Y ORIENTACION SUPERIOR / DIRECCION</v>
          </cell>
          <cell r="B122" t="str">
            <v>0120</v>
          </cell>
          <cell r="C122" t="str">
            <v>0120 - 5000002. / 0000661/ CONDUCCION Y ORIENTACION SUPERIOR / DIRECCION</v>
          </cell>
          <cell r="D122" t="str">
            <v>9001. ACCIONES CENTRALES</v>
          </cell>
          <cell r="E122" t="str">
            <v>3999999. SIN PRODUCTO</v>
          </cell>
          <cell r="F122" t="str">
            <v>00001 - ACCION</v>
          </cell>
          <cell r="I122">
            <v>9590148</v>
          </cell>
        </row>
        <row r="123">
          <cell r="A123" t="str">
            <v>5000005. / 0053571/ GESTION DE RECURSOS HUMANOS</v>
          </cell>
          <cell r="B123" t="str">
            <v>0121</v>
          </cell>
          <cell r="C123" t="str">
            <v>0121 - 5000005. / 0053571/ GESTION DE RECURSOS HUMANOS</v>
          </cell>
          <cell r="D123" t="str">
            <v>9001. ACCIONES CENTRALES</v>
          </cell>
          <cell r="E123" t="str">
            <v>3999999. SIN PRODUCTO</v>
          </cell>
          <cell r="F123" t="str">
            <v>00001 - ACCION</v>
          </cell>
          <cell r="I123">
            <v>289680</v>
          </cell>
        </row>
        <row r="124">
          <cell r="A124" t="str">
            <v>5000500. ATENCION BASICA DE SALUD / SERVICIOS DE SALUD</v>
          </cell>
          <cell r="B124" t="str">
            <v>0122</v>
          </cell>
          <cell r="C124" t="str">
            <v>0122 - 5000500. ATENCION BASICA DE SALUD / SERVICIOS DE SALUD</v>
          </cell>
          <cell r="D124" t="str">
            <v>9002. ASIGNACIONES PRESUPUESTARIAS QUE NO RESULTAN EN PRODUCTOS</v>
          </cell>
          <cell r="E124" t="str">
            <v>3999999. SIN PRODUCTO</v>
          </cell>
          <cell r="F124" t="str">
            <v>00001 - ACCION</v>
          </cell>
          <cell r="I124">
            <v>9300468</v>
          </cell>
        </row>
        <row r="125">
          <cell r="A125" t="str">
            <v>5000003. / 0175723/ GESTION ADMINISTRATIVA / GESTION DE ABASTECIMIENTO</v>
          </cell>
          <cell r="B125" t="str">
            <v>0126</v>
          </cell>
          <cell r="C125" t="str">
            <v>0126 - 5000003. / 0175723/ GESTION ADMINISTRATIVA / GESTION DE ABASTECIMIENTO</v>
          </cell>
          <cell r="D125" t="str">
            <v>9001. ACCIONES CENTRALES</v>
          </cell>
          <cell r="E125" t="str">
            <v>3999999. SIN PRODUCTO</v>
          </cell>
          <cell r="F125" t="str">
            <v>00001 - ACCION</v>
          </cell>
        </row>
        <row r="126">
          <cell r="A126" t="str">
            <v>5000003. / 0000888/ GESTION ADMINISTRATIVA / CONTABILIDAD Y TESORERIA</v>
          </cell>
          <cell r="B126" t="str">
            <v>0127</v>
          </cell>
          <cell r="C126" t="str">
            <v>0127 - 5000003. / 0000888/ GESTION ADMINISTRATIVA / CONTABILIDAD Y TESORERIA</v>
          </cell>
          <cell r="D126" t="str">
            <v>9001. ACCIONES CENTRALES</v>
          </cell>
          <cell r="E126" t="str">
            <v>3999999. SIN PRODUCTO</v>
          </cell>
          <cell r="F126" t="str">
            <v>00001 - ACCION</v>
          </cell>
        </row>
        <row r="127">
          <cell r="A127" t="str">
            <v>5000003. / 0001085/ GESTION ADMINISTRATIVA / MODERNIZACION INFORMATICA Y ESTADISTICA</v>
          </cell>
          <cell r="B127" t="str">
            <v>0128</v>
          </cell>
          <cell r="C127" t="str">
            <v>0128 - 5000003. / 0001085/ GESTION ADMINISTRATIVA / MODERNIZACION INFORMATICA Y ESTADISTICA</v>
          </cell>
          <cell r="D127" t="str">
            <v>9001. ACCIONES CENTRALES</v>
          </cell>
          <cell r="E127" t="str">
            <v>3999999. SIN PRODUCTO</v>
          </cell>
          <cell r="F127" t="str">
            <v>00001 - ACCION</v>
          </cell>
        </row>
        <row r="128">
          <cell r="A128" t="str">
            <v>5000003. / 0013488/ GESTION ADMINISTRATIVA / PROMOCION Y TRATAMIENTO DE RESIDUOS SOLIDOS</v>
          </cell>
          <cell r="B128" t="str">
            <v>0129</v>
          </cell>
          <cell r="C128" t="str">
            <v>0129 - 5000003. / 0013488/ GESTION ADMINISTRATIVA / PROMOCION Y TRATAMIENTO DE RESIDUOS SOLIDOS</v>
          </cell>
          <cell r="D128" t="str">
            <v>9001. ACCIONES CENTRALES</v>
          </cell>
          <cell r="E128" t="str">
            <v>3999999. SIN PRODUCTO</v>
          </cell>
          <cell r="F128" t="str">
            <v>00001 - ACCION</v>
          </cell>
        </row>
        <row r="129">
          <cell r="A129" t="str">
            <v>5000003. / 0178880/ GESTION ADMINISTRATIVA / ATENCION POR EMEERGENCIAS REFERENCIAS</v>
          </cell>
          <cell r="B129" t="str">
            <v>0130</v>
          </cell>
          <cell r="C129" t="str">
            <v>0130 - 5000003. / 0178880/ GESTION ADMINISTRATIVA / ATENCION POR EMEERGENCIAS REFERENCIAS</v>
          </cell>
          <cell r="D129" t="str">
            <v>9001. ACCIONES CENTRALES</v>
          </cell>
          <cell r="E129" t="str">
            <v>3999999. SIN PRODUCTO</v>
          </cell>
          <cell r="F129" t="str">
            <v>00001 - ACCION</v>
          </cell>
        </row>
        <row r="130">
          <cell r="A130" t="str">
            <v>5000003. / 0000277/ GESTION ADMINISTRATIVA / PREVISION Y CONTROL DE MEDICAMENTOS, INSUMOS Y DROGAS</v>
          </cell>
          <cell r="B130" t="str">
            <v>0131</v>
          </cell>
          <cell r="C130" t="str">
            <v>0131 - 5000003. / 0000277/ GESTION ADMINISTRATIVA / PREVISION Y CONTROL DE MEDICAMENTOS, INSUMOS Y DROGAS</v>
          </cell>
          <cell r="D130" t="str">
            <v>9001. ACCIONES CENTRALES</v>
          </cell>
          <cell r="E130" t="str">
            <v>3999999. SIN PRODUCTO</v>
          </cell>
          <cell r="F130" t="str">
            <v>00001 - ACCION</v>
          </cell>
        </row>
        <row r="131">
          <cell r="A131" t="str">
            <v>5000514. / 0000888/ ATENCION INTEGRAL DE SALUD / REFERENCIA</v>
          </cell>
          <cell r="B131" t="str">
            <v>0132</v>
          </cell>
          <cell r="C131" t="str">
            <v>0132 - 5000514. / 0000888/ ATENCION INTEGRAL DE SALUD / REFERENCIA</v>
          </cell>
          <cell r="D131" t="str">
            <v>9002. ASIGNACIONES PRESUPUESTARIAS QUE NO RESULTAN EN PRODUCTOS</v>
          </cell>
          <cell r="E131" t="str">
            <v>3999999. SIN PRODUCTO</v>
          </cell>
          <cell r="F131" t="str">
            <v>00001 - ACCION</v>
          </cell>
        </row>
        <row r="132">
          <cell r="A132" t="str">
            <v>5000514. / 0000299/ ATENCION INTEGRAL DE SALUD/ BRINDAR ATENCION BASICA EN SALUD</v>
          </cell>
          <cell r="B132" t="str">
            <v>0133</v>
          </cell>
          <cell r="C132" t="str">
            <v>0133 - 5000514. / 0000299/ ATENCION INTEGRAL DE SALUD/ BRINDAR ATENCION BASICA EN SALUD</v>
          </cell>
          <cell r="D132" t="str">
            <v>9002. ASIGNACIONES PRESUPUESTARIAS QUE NO RESULTAN EN PRODUCTOS</v>
          </cell>
          <cell r="E132" t="str">
            <v>3999999. SIN PRODUCTO</v>
          </cell>
          <cell r="F132" t="str">
            <v>00001 - ACCION</v>
          </cell>
        </row>
        <row r="133">
          <cell r="A133" t="str">
            <v>5001279. / 0001479/ VIGILANCIA DE LOS RIESGOS PARA LA SALUD / VIGILANCIA Y CONTROL DE EPIDEMIAS</v>
          </cell>
          <cell r="B133" t="str">
            <v>0134</v>
          </cell>
          <cell r="C133" t="str">
            <v>0134 - 5001279. / 0001479/ VIGILANCIA DE LOS RIESGOS PARA LA SALUD / VIGILANCIA Y CONTROL DE EPIDEMIAS</v>
          </cell>
          <cell r="D133" t="str">
            <v>9002. ASIGNACIONES PRESUPUESTARIAS QUE NO RESULTAN EN PRODUCTOS</v>
          </cell>
          <cell r="E133" t="str">
            <v>3999999. SIN PRODUCTO</v>
          </cell>
          <cell r="F133" t="str">
            <v>00002 - ACCION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1"/>
      <sheetName val="F2"/>
      <sheetName val="F2-A"/>
      <sheetName val="Estructuras_PP"/>
      <sheetName val="OBJETIVO-ACTIVIDAD"/>
    </sheetNames>
    <sheetDataSet>
      <sheetData sheetId="0"/>
      <sheetData sheetId="1"/>
      <sheetData sheetId="2">
        <row r="527">
          <cell r="O527">
            <v>0</v>
          </cell>
          <cell r="P527">
            <v>2457</v>
          </cell>
          <cell r="Q527">
            <v>4667</v>
          </cell>
          <cell r="R527">
            <v>840</v>
          </cell>
          <cell r="S527">
            <v>1260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</row>
        <row r="546">
          <cell r="O546">
            <v>0</v>
          </cell>
          <cell r="P546">
            <v>334</v>
          </cell>
          <cell r="Q546">
            <v>6745</v>
          </cell>
          <cell r="R546">
            <v>334</v>
          </cell>
          <cell r="S546">
            <v>334</v>
          </cell>
          <cell r="T546">
            <v>334</v>
          </cell>
          <cell r="U546">
            <v>1216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</row>
        <row r="551">
          <cell r="O551">
            <v>0</v>
          </cell>
          <cell r="P551">
            <v>0</v>
          </cell>
          <cell r="Q551">
            <v>1390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</row>
        <row r="566">
          <cell r="O566">
            <v>0</v>
          </cell>
          <cell r="P566">
            <v>0</v>
          </cell>
          <cell r="Q566">
            <v>4875.5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</row>
        <row r="572">
          <cell r="O572">
            <v>0</v>
          </cell>
          <cell r="P572">
            <v>0</v>
          </cell>
          <cell r="Q572">
            <v>67265</v>
          </cell>
          <cell r="R572">
            <v>463</v>
          </cell>
          <cell r="S572">
            <v>588</v>
          </cell>
          <cell r="T572">
            <v>461</v>
          </cell>
          <cell r="U572">
            <v>461</v>
          </cell>
          <cell r="V572">
            <v>441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</row>
        <row r="582">
          <cell r="O582">
            <v>0</v>
          </cell>
          <cell r="P582">
            <v>294</v>
          </cell>
          <cell r="Q582">
            <v>6390</v>
          </cell>
          <cell r="R582">
            <v>2667</v>
          </cell>
          <cell r="S582">
            <v>4030.5</v>
          </cell>
          <cell r="T582">
            <v>3213</v>
          </cell>
          <cell r="U582">
            <v>2457</v>
          </cell>
          <cell r="V582">
            <v>2457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</row>
      </sheetData>
      <sheetData sheetId="3"/>
      <sheetData sheetId="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EDGAR ROMULO JORGE ACEVEDO" refreshedDate="46267.530626504631" refreshedVersion="8" recordCount="571" xr:uid="{00000000-000A-0000-FFFF-FFFF13000000}">
  <cacheSource type="worksheet">
    <worksheetSource ref="A13:Z584" sheet="F2-A"/>
  </cacheSource>
  <cacheFields count="26">
    <cacheField name="ACTIVIDAD" numFmtId="0">
      <sharedItems containsBlank="1" count="8">
        <m/>
        <s v="41 - 5004424.VIGILANCIA, INVESTIGACION Y TECNOLOGIAS EN NUTRICION"/>
        <s v="ACTIVIDAD"/>
        <s v="42 - 5004425.DESARROLLO DE NORMAS Y GUIAS TECNICAS EN NUTRICION"/>
        <s v="43 - 5004426.MONITOREO, SUPERVISION, EVALUACION Y CONTROL DEL PROGRAMA ARTICULADO NUTRICIONAL"/>
        <s v="44 - 5004427.CONTROL DE CALIDAD NUTRICIONAL DE LOS ALIMENTOS"/>
        <s v="45 - 5000030.ATENDER A NIÑOS CON DIAGNOSTICO DE ENFERMEDAD DIARREICA AGUDA COMPLICADA"/>
        <s v="5004428.VIGILANCIA DE LA CALIDAD DEL AGUA PARA EL CONSUMO HUMANO"/>
      </sharedItems>
    </cacheField>
    <cacheField name="PRODUCTO" numFmtId="0">
      <sharedItems containsBlank="1"/>
    </cacheField>
    <cacheField name="PROGRAMA" numFmtId="0">
      <sharedItems containsBlank="1" count="3">
        <m/>
        <s v="1001.PRODUCTOS ESPECIFICOS PARA DESARROLLO INFANTIL TEMPRANO"/>
        <s v="PROGRAMA"/>
      </sharedItems>
    </cacheField>
    <cacheField name="FF.TT" numFmtId="0">
      <sharedItems containsBlank="1"/>
    </cacheField>
    <cacheField name="CENTRO COSTO RESPONS" numFmtId="0">
      <sharedItems containsBlank="1" count="3">
        <m/>
        <s v="DIRECCION EJECUTIVA DE GESTION ESTRATEGICA Y ARTICULACION EN SALUD PUBLICA"/>
        <s v="CENTRO COSTO RESPONS"/>
      </sharedItems>
    </cacheField>
    <cacheField name="CENTRO DE COSTO" numFmtId="0">
      <sharedItems containsBlank="1" count="3">
        <m/>
        <s v="DIRECCION DE ATENCION INTEGRAL DE SALUD"/>
        <s v="CENTRO DE COSTO"/>
      </sharedItems>
    </cacheField>
    <cacheField name="FTE-FTO" numFmtId="0">
      <sharedItems containsBlank="1" count="3">
        <m/>
        <s v="00. RECURSOS ORDINARIOS"/>
        <s v="FTE-FTO"/>
      </sharedItems>
    </cacheField>
    <cacheField name="Part. Espec." numFmtId="0">
      <sharedItems containsBlank="1" count="82">
        <s v="SUB ACTIVIDAD"/>
        <s v="ACTIVIDAD OPERATIVA"/>
        <s v="2.3.2 1.2 2. VIATICOS Y ASIGNACIONES POR COMISION DE SERVICIO"/>
        <s v="2.3. 1  3. 1  1 - COMBUSTIBLES Y CARBURANTES"/>
        <s v="Sub Total Actividad operativa"/>
        <s v="2.3.2 7.11 5. SERVICIOS DE ALIMENTACION DE CONSUMO HUMANO"/>
        <s v="2.3.2 1.2 1. PASAJES Y GASTOS DE TRANSPORTE"/>
        <s v="2.3. 2  1. 2 99 - OTROS GASTOS"/>
        <s v="2.3.1 8.2 1. MATERIAL, INSUMOS, INSTRUMENTAL Y ACCESORIOS  MEDICOS, QUIRURGICOS, ODONTOLOGICOS Y DE LABORATORIO"/>
        <s v="2.3.1 5.1 2 PAPELERIA EN GENERAL, UTILES Y MATERIALES DE OFICINA"/>
        <s v="2.3.2 5.1 1. DE EDIFICIOS Y ESTRUCTURAS"/>
        <s v="2.3.2 7.11 99. SERVICIOS DIVERSOS"/>
        <s v="SUB  TOTAL DE LA ACTIVIDAD"/>
        <m/>
        <s v="23.16.14 DE SEGURIDAD"/>
        <s v="SUB  TOTAL DE LA ACTIVIDAD IMPLEMENTACION DE TECNOLOGIAS"/>
        <s v="TOTAL ESANS"/>
        <s v="EPIDEMIOLOGIA"/>
        <s v="TAREA:"/>
        <s v="LABORATORIO REFERENCIAL"/>
        <s v="2.3.1 5.3 1. ASEO, LIMPIEZA Y TOCADOR"/>
        <s v="SUB  TOTAL DE LA ACTIVIDAD VIGILANCIA DE ENFERMEDADES PREVALENTES E INMUNOPREVENIBLES DE LA INFANCIA"/>
        <s v="TOTAL "/>
        <s v="CENTRO COSTO RESPONS. : "/>
        <s v="CENTRO DE COSTO: "/>
        <s v="PROGRAMA"/>
        <s v="PRODUCTO/ PROYECTO"/>
        <s v="ACTIVIDAD:"/>
        <s v="FUENTE DE FINANCIAMIENTO:"/>
        <s v="FINALIDAD:"/>
        <s v="OFICINA Y/O COORDINACION:"/>
        <s v="Part. Espec."/>
        <s v="2.3.1 3.1 1. COMBUSTIBLES Y CARBURANTES"/>
        <s v="2.3.2 7.10 1. SEMINARIOS ,TALLERES Y SIMILARES ORGANIZADOS POR LA  INSTITUCION"/>
        <s v="ESTRATEGIA SANITARIA DE ALMENTACION Y NUTRICION SALUDABLE - ESANS"/>
        <s v="2.3.2 1.2 99. OTROS GASTOS"/>
        <s v="2.3.2 7.3 2. REALIZADO POR PERSONAS NATURALES"/>
        <s v="2.3.1 5.1 2. PAPELERIA EN GENERAL, UTILES Y MATERIALES DE OFICINA"/>
        <s v="2.3.2 7.11 6. SERVICIO DE IMPRESIONES, ENCUADERNACION Y EMPASTADO"/>
        <s v="ETAPA DE VIDA NIÑO"/>
        <s v="Sub actividad: "/>
        <s v="DIRECCION DE PROMOCION DE LA SALUD"/>
        <s v="COMPONENTE NEONATAL"/>
        <s v="ESTRATEGIA SANITARIA DE INMUNIZACIONES"/>
        <s v="Sub actividad:"/>
        <s v="COORDINACION DEL DIT"/>
        <s v="TOTAL : 0033247. DESARROLLO DE NORMAS Y GUIAS TECNICAS EN NUTRICION"/>
        <s v="Sub Producto: "/>
        <s v="2.3. 2  7.11  5 - SERVICIOS DE ALIMENTACION DE CONSUMO HUMANO"/>
        <s v="DIRECCION EJECUTIVA DE MEDICAMENTOS ISNUMOS Y DROGAS"/>
        <s v="2.6.3 2.3 1. EQUIPOS COMPUTACIONALES Y PERIFERICOS"/>
        <s v="2.3.1 1.1 1. ALIMENTOS Y BEBIDAS PARA CONSUMO HUMANO"/>
        <s v="2.3.1 2.1 1. VESTUARIO, ACCESORIOS Y PRENDAS DIVERSAS"/>
        <s v="2.3.2 2.2 3. SERVICIO DE INTERNET"/>
        <s v="2.3.2 5.1 2. DE VEHICULOS"/>
        <s v="2.3.2 2.3 1. CORREOS Y SERVICIOS DE MENSAJERIA"/>
        <s v="OFICINA DE ESTADISTICA E INFORMATICA"/>
        <s v="2.3.2 9.1 1. LOCACIÓN DE SERVICIOS REALIZADOS POR PERSONAS NATURALES RELACIONADAS AL ROL DE LA ENTIDAD"/>
        <s v="2.3. 2  1. 2  1 - PASAJES Y GASTOS DE TRANSPORTE"/>
        <s v="2.6.3 2.9 4. ELECTRICIDAD Y ELECTRONICA"/>
        <s v="E.V. NIÑO"/>
        <s v="TOTAL ETAPA DE VIDA NIÑO"/>
        <s v="2.3.2 4.5 1. DE VEHICULOS"/>
        <s v="2.3.2 4.7 1. DE MAQUINARIAS Y EQUIPOS"/>
        <s v="TOTAL DIT"/>
        <s v="2.3. 2  7.11  6 - SERVICIO DE IMPRESIONES, ENCUADERNACION Y EMPASTADO"/>
        <s v="Sub Total"/>
        <s v="COORDINACION  ESANS"/>
        <s v="GESTION SANITARIA Y CALIDAD EN SALUD"/>
        <s v="SUB ALMACEN DE CADENA DE FRIO"/>
        <s v="2.3.1 3.1 3. LUBRICANTES, GRASAS Y AFINES"/>
        <s v="2.3.1 6.1 99. OTROS ACCESORIOS Y REPUESTOS"/>
        <s v="2.3.1 5.4 1. ELECTRICIDAD, ILUMINACION Y ELECTRONICA"/>
        <s v="TOTAL : 0044276. MONITOREO, SUPERVISION, EVALUACION Y CONTROL DEL PROGRAMA ARTICULADO NUTRICIONAL"/>
        <s v="TOTAL ACTIVIDAD"/>
        <s v="TOTAL DEL PRODUCTO ATENCION EDA CON COMPLICACIONES "/>
        <s v="2.3. 1 99. 1  3"/>
        <s v="2.3. 1 99. 1  2 PRODUCTOS QUICO"/>
        <s v="2.3.1 6.1 4. DE SEGURIDAD"/>
        <s v="2.3. 1  5. 3  2 - DE COCINA, COMEDOR Y CAFETERIA"/>
        <s v="2.3.2 7.8 1. SERVICIOS RELACIONADOS CON EL TRATAMIENTO DE AGUA"/>
        <s v="2.3. 1 99. 1  3 LIBROS  DIARIOS, REVISTA Y OTROS" u="1"/>
      </sharedItems>
    </cacheField>
    <cacheField name="Cod. / Item (13 Dígitos)" numFmtId="0">
      <sharedItems containsBlank="1" containsMixedTypes="1" containsNumber="1" containsInteger="1" minValue="767400063595" maxValue="767400063595"/>
    </cacheField>
    <cacheField name="Descripción" numFmtId="0">
      <sharedItems containsBlank="1"/>
    </cacheField>
    <cacheField name="U.M." numFmtId="0">
      <sharedItems containsBlank="1"/>
    </cacheField>
    <cacheField name="Cantidad" numFmtId="0">
      <sharedItems containsBlank="1" containsMixedTypes="1" containsNumber="1" minValue="1" maxValue="14250"/>
    </cacheField>
    <cacheField name="P. _x000a_Unitario" numFmtId="0">
      <sharedItems containsBlank="1" containsMixedTypes="1" containsNumber="1" minValue="-2" maxValue="337039"/>
    </cacheField>
    <cacheField name="Total" numFmtId="0">
      <sharedItems containsBlank="1" containsMixedTypes="1" containsNumber="1" minValue="-25250" maxValue="337038.99599999998"/>
    </cacheField>
    <cacheField name="Ene" numFmtId="0">
      <sharedItems containsBlank="1" containsMixedTypes="1" containsNumber="1" containsInteger="1" minValue="0" maxValue="13603"/>
    </cacheField>
    <cacheField name="Feb" numFmtId="0">
      <sharedItems containsBlank="1" containsMixedTypes="1" containsNumber="1" minValue="0" maxValue="79153.495999999999"/>
    </cacheField>
    <cacheField name="Mar" numFmtId="0">
      <sharedItems containsBlank="1" containsMixedTypes="1" containsNumber="1" minValue="0" maxValue="165508.5"/>
    </cacheField>
    <cacheField name="Abr" numFmtId="0">
      <sharedItems containsBlank="1" containsMixedTypes="1" containsNumber="1" containsInteger="1" minValue="0" maxValue="57710"/>
    </cacheField>
    <cacheField name="May" numFmtId="0">
      <sharedItems containsBlank="1" containsMixedTypes="1" containsNumber="1" minValue="0" maxValue="47219"/>
    </cacheField>
    <cacheField name="Jun" numFmtId="0">
      <sharedItems containsBlank="1" containsMixedTypes="1" containsNumber="1" containsInteger="1" minValue="0" maxValue="25596"/>
    </cacheField>
    <cacheField name="Jul" numFmtId="0">
      <sharedItems containsBlank="1" containsMixedTypes="1" containsNumber="1" containsInteger="1" minValue="0" maxValue="10918"/>
    </cacheField>
    <cacheField name="Ago" numFmtId="0">
      <sharedItems containsBlank="1" containsMixedTypes="1" containsNumber="1" containsInteger="1" minValue="0" maxValue="2320"/>
    </cacheField>
    <cacheField name="Set" numFmtId="0">
      <sharedItems containsBlank="1" containsMixedTypes="1" containsNumber="1" containsInteger="1" minValue="0" maxValue="882"/>
    </cacheField>
    <cacheField name="Oct" numFmtId="0">
      <sharedItems containsBlank="1" containsMixedTypes="1" containsNumber="1" containsInteger="1" minValue="0" maxValue="320"/>
    </cacheField>
    <cacheField name="Nov" numFmtId="0">
      <sharedItems containsBlank="1" containsMixedTypes="1" containsNumber="1" containsInteger="1" minValue="0" maxValue="320"/>
    </cacheField>
    <cacheField name="Dic" numFmtId="0">
      <sharedItems containsBlank="1" containsMixedTypes="1" containsNumber="1" containsInteger="1" minValue="0" maxValue="32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71">
  <r>
    <x v="0"/>
    <m/>
    <x v="0"/>
    <m/>
    <x v="0"/>
    <x v="0"/>
    <x v="0"/>
    <x v="0"/>
    <s v="3324401 VIGILANCIA DEL ESTADO NUTRICIONAL DEL NIÑO"/>
    <m/>
    <m/>
    <m/>
    <m/>
    <m/>
    <m/>
    <m/>
    <m/>
    <m/>
    <m/>
    <m/>
    <m/>
    <m/>
    <m/>
    <n v="0"/>
    <n v="0"/>
    <m/>
  </r>
  <r>
    <x v="1"/>
    <s v="3000001.ACCIONES COMUNES"/>
    <x v="1"/>
    <s v="00. RECURSOS ORDINARIOS"/>
    <x v="1"/>
    <x v="1"/>
    <x v="1"/>
    <x v="1"/>
    <s v="Seguimiento a los  Establecimientos de Salud  que encuentra en situacion critica  en las intervenciones para la disminucion de la anemia y DCI en la region Huancavelica"/>
    <m/>
    <m/>
    <m/>
    <m/>
    <m/>
    <m/>
    <m/>
    <m/>
    <m/>
    <m/>
    <m/>
    <m/>
    <m/>
    <m/>
    <m/>
    <m/>
    <m/>
  </r>
  <r>
    <x v="1"/>
    <s v="3000001.ACCIONES COMUNES"/>
    <x v="1"/>
    <s v="00. RECURSOS ORDINARIOS"/>
    <x v="1"/>
    <x v="1"/>
    <x v="1"/>
    <x v="2"/>
    <s v="S901000070006"/>
    <s v="ASIGNACION DE VIATICOS PARA 3 PERSONAS POR 2 DIAS PARA 6 RUTAS ACOBAMBA, ANGARAES, HUAYTARA, CHURCAMPA, CASTROVIRREYNA  Y TAYACAJA "/>
    <s v="SERVICIO"/>
    <n v="36"/>
    <n v="147"/>
    <n v="5292"/>
    <m/>
    <m/>
    <m/>
    <n v="882"/>
    <n v="882"/>
    <n v="882"/>
    <n v="882"/>
    <n v="882"/>
    <n v="882"/>
    <m/>
    <m/>
    <m/>
  </r>
  <r>
    <x v="1"/>
    <s v="3000001.ACCIONES COMUNES"/>
    <x v="1"/>
    <s v="00. RECURSOS ORDINARIOS"/>
    <x v="1"/>
    <x v="1"/>
    <x v="1"/>
    <x v="2"/>
    <s v="S901000070006"/>
    <s v="ASIGNACION DE VIATICOS PARA 3 PERSONAS POR 2 DIAS PARA  LOS EESS PRIORIZADOS DE LA RED HUANCAVELICA "/>
    <s v="SERVICIO"/>
    <n v="10"/>
    <n v="84"/>
    <n v="840"/>
    <m/>
    <m/>
    <n v="840"/>
    <m/>
    <m/>
    <m/>
    <m/>
    <m/>
    <m/>
    <m/>
    <m/>
    <m/>
  </r>
  <r>
    <x v="1"/>
    <s v="3000001.ACCIONES COMUNES"/>
    <x v="1"/>
    <s v="00. RECURSOS ORDINARIOS"/>
    <x v="1"/>
    <x v="1"/>
    <x v="1"/>
    <x v="3"/>
    <s v="B172100090009"/>
    <s v="GASOHOL REGULAR"/>
    <s v="GALON"/>
    <n v="202"/>
    <n v="17"/>
    <n v="3441"/>
    <m/>
    <n v="3441"/>
    <m/>
    <m/>
    <m/>
    <m/>
    <m/>
    <m/>
    <m/>
    <m/>
    <m/>
    <m/>
  </r>
  <r>
    <x v="1"/>
    <s v="3000001.ACCIONES COMUNES"/>
    <x v="1"/>
    <s v="00. RECURSOS ORDINARIOS"/>
    <x v="1"/>
    <x v="1"/>
    <x v="1"/>
    <x v="4"/>
    <m/>
    <m/>
    <m/>
    <m/>
    <m/>
    <n v="9573"/>
    <n v="0"/>
    <n v="3441"/>
    <n v="840"/>
    <n v="882"/>
    <n v="882"/>
    <n v="882"/>
    <n v="882"/>
    <n v="882"/>
    <n v="882"/>
    <n v="0"/>
    <n v="0"/>
    <n v="0"/>
  </r>
  <r>
    <x v="1"/>
    <s v="3000001.ACCIONES COMUNES"/>
    <x v="1"/>
    <s v="00. RECURSOS ORDINARIOS"/>
    <x v="1"/>
    <x v="1"/>
    <x v="1"/>
    <x v="1"/>
    <s v="Taller: Fortalecimiento de la  Tecnica en el  dosaje de hemoglobina para el descarte de a anemia  con equipo hemoglobinometros en niños(as) menores de 5 años y gestantes de la Región de Huancavelica"/>
    <m/>
    <m/>
    <m/>
    <m/>
    <m/>
    <m/>
    <m/>
    <m/>
    <m/>
    <m/>
    <m/>
    <m/>
    <m/>
    <m/>
    <m/>
    <m/>
    <m/>
  </r>
  <r>
    <x v="1"/>
    <s v="3000001.ACCIONES COMUNES"/>
    <x v="1"/>
    <s v="00. RECURSOS ORDINARIOS"/>
    <x v="1"/>
    <x v="1"/>
    <x v="1"/>
    <x v="5"/>
    <s v="S040100010001"/>
    <s v="SERVICIO DE ALIMENTOS DE PERSONAS PARA 20 PERSONAL DE SALUD "/>
    <s v="SERVICIO"/>
    <n v="80"/>
    <n v="10"/>
    <n v="800"/>
    <m/>
    <m/>
    <n v="800"/>
    <m/>
    <m/>
    <m/>
    <m/>
    <m/>
    <m/>
    <m/>
    <m/>
    <m/>
  </r>
  <r>
    <x v="1"/>
    <s v="3000001.ACCIONES COMUNES"/>
    <x v="1"/>
    <s v="00. RECURSOS ORDINARIOS"/>
    <x v="1"/>
    <x v="1"/>
    <x v="1"/>
    <x v="2"/>
    <s v="S901000070006"/>
    <s v="ASIGNACION DE VIATICOS PARA 6 FACILITADORES  POR 3 DIAS  DE LAS REDES   DE SALUD "/>
    <s v="SERVICIO"/>
    <n v="32"/>
    <n v="147"/>
    <n v="4704"/>
    <m/>
    <m/>
    <n v="1176"/>
    <n v="1176"/>
    <n v="1176"/>
    <n v="1176"/>
    <m/>
    <m/>
    <m/>
    <m/>
    <m/>
    <m/>
  </r>
  <r>
    <x v="1"/>
    <s v="3000001.ACCIONES COMUNES"/>
    <x v="1"/>
    <s v="00. RECURSOS ORDINARIOS"/>
    <x v="1"/>
    <x v="1"/>
    <x v="1"/>
    <x v="6"/>
    <s v="S901000010008"/>
    <s v="TRASLADO PERSONAL - COMISION DE SERVICIO - PASAJES TERRES. NACIONAL"/>
    <s v="SERVICIO"/>
    <n v="16"/>
    <n v="80"/>
    <n v="1280"/>
    <m/>
    <m/>
    <n v="320"/>
    <n v="320"/>
    <n v="320"/>
    <n v="320"/>
    <m/>
    <m/>
    <m/>
    <m/>
    <m/>
    <m/>
  </r>
  <r>
    <x v="1"/>
    <s v="3000001.ACCIONES COMUNES"/>
    <x v="1"/>
    <s v="00. RECURSOS ORDINARIOS"/>
    <x v="1"/>
    <x v="1"/>
    <x v="1"/>
    <x v="7"/>
    <s v="S901000050001"/>
    <s v="TRASLADO PERSONAL MOVILIDAD LOCAL -SERVICIO URBANO PARA  9PERSONAS"/>
    <s v="SERVICIO"/>
    <n v="18"/>
    <n v="20"/>
    <n v="360"/>
    <m/>
    <m/>
    <n v="80"/>
    <n v="80"/>
    <n v="80"/>
    <n v="80"/>
    <n v="40"/>
    <m/>
    <m/>
    <m/>
    <m/>
    <m/>
  </r>
  <r>
    <x v="1"/>
    <s v="3000001.ACCIONES COMUNES"/>
    <x v="1"/>
    <s v="00. RECURSOS ORDINARIOS"/>
    <x v="1"/>
    <x v="1"/>
    <x v="1"/>
    <x v="2"/>
    <s v="S901000070006"/>
    <s v="ASIGNACION DE VIATICOS PARA 15 PERSONAS POR 2DIAS PARA  LOS EESS SEDE DE LA CAPACITACION  "/>
    <s v="SERVICIO"/>
    <n v="8"/>
    <n v="84"/>
    <n v="672"/>
    <m/>
    <m/>
    <n v="672"/>
    <m/>
    <m/>
    <m/>
    <m/>
    <m/>
    <m/>
    <m/>
    <m/>
    <m/>
  </r>
  <r>
    <x v="1"/>
    <s v="3000001.ACCIONES COMUNES"/>
    <x v="1"/>
    <s v="00. RECURSOS ORDINARIOS"/>
    <x v="1"/>
    <x v="1"/>
    <x v="1"/>
    <x v="8"/>
    <s v="B512000260277"/>
    <s v="MICROCUBETA DESCARTABLE PARA HEMOGLOBINOMETRO X 50"/>
    <s v="UNIDAD"/>
    <n v="12"/>
    <n v="350"/>
    <n v="4200"/>
    <m/>
    <m/>
    <n v="4200"/>
    <m/>
    <m/>
    <m/>
    <m/>
    <m/>
    <m/>
    <m/>
    <m/>
    <m/>
  </r>
  <r>
    <x v="1"/>
    <s v="3000001.ACCIONES COMUNES"/>
    <x v="1"/>
    <s v="00. RECURSOS ORDINARIOS"/>
    <x v="1"/>
    <x v="1"/>
    <x v="1"/>
    <x v="8"/>
    <s v="B512000370052"/>
    <s v="LANCETA DESCARTABLE RETRACTIL 23 G GRADUABLE X 1.3 mm, 1.8 mm , 2.3 mm"/>
    <s v="UNIDAD"/>
    <n v="131"/>
    <n v="0.95"/>
    <n v="125"/>
    <m/>
    <m/>
    <n v="125"/>
    <m/>
    <m/>
    <m/>
    <m/>
    <m/>
    <m/>
    <m/>
    <m/>
    <m/>
  </r>
  <r>
    <x v="1"/>
    <s v="3000001.ACCIONES COMUNES"/>
    <x v="1"/>
    <s v="00. RECURSOS ORDINARIOS"/>
    <x v="1"/>
    <x v="1"/>
    <x v="1"/>
    <x v="9"/>
    <s v="B715000230044"/>
    <s v="TIJERA DE METAL DE 8IN CON PUNTA ROMA Y MANGO DE PLASTICO"/>
    <s v="UNIDAD"/>
    <n v="10"/>
    <n v="6"/>
    <n v="60"/>
    <m/>
    <n v="60"/>
    <m/>
    <m/>
    <m/>
    <m/>
    <m/>
    <m/>
    <m/>
    <m/>
    <m/>
    <m/>
  </r>
  <r>
    <x v="1"/>
    <s v="3000001.ACCIONES COMUNES"/>
    <x v="1"/>
    <s v="00. RECURSOS ORDINARIOS"/>
    <x v="1"/>
    <x v="1"/>
    <x v="1"/>
    <x v="9"/>
    <s v="B717200080011"/>
    <s v="PAPEL  KRAFT 90G DE 1.20M X 72 CM"/>
    <s v="UNIDAD"/>
    <n v="60"/>
    <n v="0.9"/>
    <n v="54"/>
    <m/>
    <n v="54"/>
    <m/>
    <m/>
    <m/>
    <m/>
    <m/>
    <m/>
    <m/>
    <m/>
    <m/>
    <m/>
  </r>
  <r>
    <x v="1"/>
    <s v="3000001.ACCIONES COMUNES"/>
    <x v="1"/>
    <s v="00. RECURSOS ORDINARIOS"/>
    <x v="1"/>
    <x v="1"/>
    <x v="1"/>
    <x v="8"/>
    <s v="B351000070039"/>
    <s v="SET DE LIMPIEZA PARA UNIDAD OPTICA DEL HEMOGLOBINOMETRO X 5 UNIDADES"/>
    <s v="UNIDAD"/>
    <n v="5"/>
    <n v="250"/>
    <n v="1250"/>
    <m/>
    <m/>
    <n v="1250"/>
    <m/>
    <m/>
    <m/>
    <m/>
    <m/>
    <m/>
    <m/>
    <m/>
    <m/>
  </r>
  <r>
    <x v="1"/>
    <s v="3000001.ACCIONES COMUNES"/>
    <x v="1"/>
    <s v="00. RECURSOS ORDINARIOS"/>
    <x v="1"/>
    <x v="1"/>
    <x v="1"/>
    <x v="8"/>
    <s v="B495700690028"/>
    <s v="VENDITA ADHESIVA 18 mm X 70 mm X 100"/>
    <s v="UNIDAD"/>
    <n v="30"/>
    <n v="10"/>
    <n v="300"/>
    <m/>
    <m/>
    <n v="300"/>
    <m/>
    <m/>
    <m/>
    <m/>
    <m/>
    <m/>
    <m/>
    <m/>
    <m/>
  </r>
  <r>
    <x v="1"/>
    <s v="3000001.ACCIONES COMUNES"/>
    <x v="1"/>
    <s v="00. RECURSOS ORDINARIOS"/>
    <x v="1"/>
    <x v="1"/>
    <x v="1"/>
    <x v="8"/>
    <s v="B495700742355"/>
    <s v="TOALLITA ANTISEPTICA CON ALCOHOL ISOPROPILICO 70 % X 100 "/>
    <s v="UNIDAD"/>
    <n v="10"/>
    <n v="15"/>
    <n v="150"/>
    <m/>
    <m/>
    <n v="150"/>
    <m/>
    <m/>
    <m/>
    <m/>
    <m/>
    <m/>
    <m/>
    <m/>
    <m/>
  </r>
  <r>
    <x v="1"/>
    <s v="3000001.ACCIONES COMUNES"/>
    <x v="1"/>
    <s v="00. RECURSOS ORDINARIOS"/>
    <x v="1"/>
    <x v="1"/>
    <x v="1"/>
    <x v="9"/>
    <s v="B716000010208"/>
    <s v="BOLÍGRAFO (LAPICERO) DE TINTA SECA PUNTA FINA COLOR AZUL"/>
    <s v="UNIDAD"/>
    <n v="100"/>
    <n v="0.65"/>
    <n v="65"/>
    <m/>
    <n v="65"/>
    <m/>
    <m/>
    <m/>
    <m/>
    <m/>
    <m/>
    <m/>
    <m/>
    <m/>
    <m/>
  </r>
  <r>
    <x v="1"/>
    <s v="3000001.ACCIONES COMUNES"/>
    <x v="1"/>
    <s v="00. RECURSOS ORDINARIOS"/>
    <x v="1"/>
    <x v="1"/>
    <x v="1"/>
    <x v="9"/>
    <s v="S710600040027"/>
    <s v="FOLDER MANILA TAMAÑO A4 DE COLORES"/>
    <s v="UNIDAD"/>
    <n v="10"/>
    <n v="11.8"/>
    <n v="118"/>
    <m/>
    <n v="118"/>
    <m/>
    <m/>
    <m/>
    <m/>
    <m/>
    <m/>
    <m/>
    <m/>
    <m/>
    <m/>
  </r>
  <r>
    <x v="1"/>
    <s v="3000001.ACCIONES COMUNES"/>
    <x v="1"/>
    <s v="00. RECURSOS ORDINARIOS"/>
    <x v="1"/>
    <x v="1"/>
    <x v="1"/>
    <x v="4"/>
    <m/>
    <m/>
    <m/>
    <m/>
    <m/>
    <n v="14138"/>
    <n v="0"/>
    <n v="297"/>
    <n v="9073"/>
    <n v="1576"/>
    <n v="1576"/>
    <n v="1576"/>
    <n v="40"/>
    <n v="0"/>
    <n v="0"/>
    <n v="0"/>
    <n v="0"/>
    <n v="0"/>
  </r>
  <r>
    <x v="1"/>
    <s v="3000001.ACCIONES COMUNES"/>
    <x v="1"/>
    <s v="00. RECURSOS ORDINARIOS"/>
    <x v="1"/>
    <x v="1"/>
    <x v="1"/>
    <x v="1"/>
    <s v="Taller: Fortalecimiento  de capacidades en la Estandacion  de la medicion antropometrica del Perimetro Abdominal en Adolescentes y Adultos en la region Huancavelica"/>
    <m/>
    <m/>
    <m/>
    <m/>
    <m/>
    <m/>
    <m/>
    <m/>
    <m/>
    <m/>
    <m/>
    <m/>
    <m/>
    <m/>
    <m/>
    <m/>
    <m/>
  </r>
  <r>
    <x v="1"/>
    <s v="3000001.ACCIONES COMUNES"/>
    <x v="1"/>
    <s v="00. RECURSOS ORDINARIOS"/>
    <x v="1"/>
    <x v="1"/>
    <x v="1"/>
    <x v="5"/>
    <s v="S040100010001"/>
    <s v="SERVICIO DE ALIMENTOS DE PERSONAS PARA 25 PERSONAL DE SALUD  X 2 DIAS( T/M)"/>
    <s v="SERVICIO"/>
    <n v="100"/>
    <n v="7"/>
    <n v="700"/>
    <m/>
    <m/>
    <m/>
    <n v="700"/>
    <m/>
    <m/>
    <m/>
    <m/>
    <m/>
    <m/>
    <m/>
    <m/>
  </r>
  <r>
    <x v="1"/>
    <s v="3000001.ACCIONES COMUNES"/>
    <x v="1"/>
    <s v="00. RECURSOS ORDINARIOS"/>
    <x v="1"/>
    <x v="1"/>
    <x v="1"/>
    <x v="2"/>
    <s v="S901000070006"/>
    <s v="ASIGNACION DE VIATICOS PARA 20 PERSONAS POR 2 DIAS PARA LOS PARTICIPANTES DE LAS REDES  DE SALUD "/>
    <s v="SERVICIO"/>
    <n v="40"/>
    <n v="84"/>
    <n v="3360"/>
    <m/>
    <m/>
    <m/>
    <n v="3360"/>
    <m/>
    <m/>
    <m/>
    <m/>
    <m/>
    <m/>
    <m/>
    <m/>
  </r>
  <r>
    <x v="1"/>
    <s v="3000001.ACCIONES COMUNES"/>
    <x v="1"/>
    <s v="00. RECURSOS ORDINARIOS"/>
    <x v="1"/>
    <x v="1"/>
    <x v="1"/>
    <x v="2"/>
    <s v="S901000070006"/>
    <s v="ASIGNACION DE VIATICOS PARA 4 PERSONAS POR 2 DIAS PARA  LOS FACILITADORES   QUE PARTICIPARA EN LA CAPACITACION  "/>
    <s v="SERVICIO"/>
    <n v="8"/>
    <n v="147"/>
    <n v="1176"/>
    <m/>
    <m/>
    <m/>
    <n v="1176"/>
    <m/>
    <m/>
    <m/>
    <m/>
    <m/>
    <m/>
    <m/>
    <m/>
  </r>
  <r>
    <x v="1"/>
    <s v="3000001.ACCIONES COMUNES"/>
    <x v="1"/>
    <s v="00. RECURSOS ORDINARIOS"/>
    <x v="1"/>
    <x v="1"/>
    <x v="1"/>
    <x v="7"/>
    <s v="S901000050001"/>
    <s v="TRASLADO PERSONAL MOVILIDAD LOCAL -SERVICIO URBANO PARA  9PERSONAS"/>
    <s v="SERVICIO"/>
    <n v="18"/>
    <n v="20"/>
    <n v="360"/>
    <m/>
    <m/>
    <m/>
    <n v="360"/>
    <m/>
    <m/>
    <m/>
    <m/>
    <m/>
    <m/>
    <m/>
    <m/>
  </r>
  <r>
    <x v="1"/>
    <s v="3000001.ACCIONES COMUNES"/>
    <x v="1"/>
    <s v="00. RECURSOS ORDINARIOS"/>
    <x v="1"/>
    <x v="1"/>
    <x v="1"/>
    <x v="6"/>
    <s v="S901000010008"/>
    <s v="TRASLADO PERSONAL - COMISION DE SERVICIO - PASAJES TERRES. NACIONAL"/>
    <s v="SERVICIO"/>
    <n v="3"/>
    <n v="70"/>
    <n v="210"/>
    <m/>
    <m/>
    <m/>
    <n v="210"/>
    <m/>
    <m/>
    <m/>
    <m/>
    <m/>
    <m/>
    <m/>
    <m/>
  </r>
  <r>
    <x v="1"/>
    <s v="3000001.ACCIONES COMUNES"/>
    <x v="1"/>
    <s v="00. RECURSOS ORDINARIOS"/>
    <x v="1"/>
    <x v="1"/>
    <x v="1"/>
    <x v="9"/>
    <s v="B716000010208"/>
    <s v="BOLÍGRAFO (LAPICERO) DE TINTA SECA PUNTA FINA COLOR AZUL"/>
    <s v="S710600040027"/>
    <n v="100"/>
    <n v="0.65"/>
    <n v="65"/>
    <m/>
    <n v="65"/>
    <m/>
    <m/>
    <m/>
    <m/>
    <m/>
    <m/>
    <m/>
    <m/>
    <m/>
    <m/>
  </r>
  <r>
    <x v="1"/>
    <s v="3000001.ACCIONES COMUNES"/>
    <x v="1"/>
    <s v="00. RECURSOS ORDINARIOS"/>
    <x v="1"/>
    <x v="1"/>
    <x v="1"/>
    <x v="9"/>
    <s v="S710600040027"/>
    <s v="FOLDER MANILA TAMAÑO A4 DE COLORES"/>
    <s v="S710600040027"/>
    <n v="5"/>
    <n v="11.8"/>
    <n v="59"/>
    <m/>
    <n v="59"/>
    <m/>
    <m/>
    <m/>
    <m/>
    <m/>
    <m/>
    <m/>
    <n v="0"/>
    <n v="0"/>
    <n v="0"/>
  </r>
  <r>
    <x v="1"/>
    <s v="3000001.ACCIONES COMUNES"/>
    <x v="1"/>
    <s v="00. RECURSOS ORDINARIOS"/>
    <x v="1"/>
    <x v="1"/>
    <x v="1"/>
    <x v="9"/>
    <s v="B717200050224"/>
    <s v="PAPEL BOND 80 G TAMAÑO A4"/>
    <s v="EMPAQUE X 500"/>
    <n v="15"/>
    <n v="16.5"/>
    <n v="247.5"/>
    <m/>
    <n v="247.5"/>
    <m/>
    <m/>
    <m/>
    <m/>
    <m/>
    <m/>
    <m/>
    <m/>
    <m/>
    <m/>
  </r>
  <r>
    <x v="1"/>
    <s v="3000001.ACCIONES COMUNES"/>
    <x v="1"/>
    <s v="00. RECURSOS ORDINARIOS"/>
    <x v="1"/>
    <x v="1"/>
    <x v="1"/>
    <x v="9"/>
    <s v="B767400062983"/>
    <s v="TÓNER DE IMPRESIÓN PARA HP COD. REF. CF258A NEGRO"/>
    <s v="UNIDAD"/>
    <n v="2"/>
    <n v="453.85700000000003"/>
    <n v="907.71400000000006"/>
    <m/>
    <n v="907.71400000000006"/>
    <m/>
    <m/>
    <m/>
    <m/>
    <m/>
    <m/>
    <m/>
    <m/>
    <m/>
    <m/>
  </r>
  <r>
    <x v="1"/>
    <s v="3000001.ACCIONES COMUNES"/>
    <x v="1"/>
    <s v="00. RECURSOS ORDINARIOS"/>
    <x v="1"/>
    <x v="1"/>
    <x v="1"/>
    <x v="9"/>
    <s v="B715000110088"/>
    <s v="ENGRAPADOR DE METAL TIPO ALICATE PARA 50 HOJAS"/>
    <s v="UNIDAD"/>
    <n v="4"/>
    <n v="75"/>
    <n v="300"/>
    <m/>
    <n v="300"/>
    <m/>
    <m/>
    <m/>
    <m/>
    <m/>
    <m/>
    <m/>
    <m/>
    <m/>
    <m/>
  </r>
  <r>
    <x v="1"/>
    <s v="3000001.ACCIONES COMUNES"/>
    <x v="1"/>
    <s v="00. RECURSOS ORDINARIOS"/>
    <x v="1"/>
    <x v="1"/>
    <x v="1"/>
    <x v="4"/>
    <m/>
    <m/>
    <m/>
    <m/>
    <m/>
    <n v="7385.2139999999999"/>
    <n v="0"/>
    <n v="1579.2139999999999"/>
    <n v="0"/>
    <n v="5806"/>
    <n v="0"/>
    <n v="0"/>
    <n v="0"/>
    <n v="0"/>
    <n v="0"/>
    <n v="0"/>
    <n v="0"/>
    <n v="0"/>
  </r>
  <r>
    <x v="1"/>
    <s v="3000001.ACCIONES COMUNES"/>
    <x v="1"/>
    <s v="00. RECURSOS ORDINARIOS"/>
    <x v="1"/>
    <x v="1"/>
    <x v="1"/>
    <x v="1"/>
    <s v="Taller: Fortalecimiento  de capacidades en la Estandacion  de la medicion antropometrica del peso y Talla en niños menores de 5 años  en la region Huancavelica"/>
    <m/>
    <m/>
    <m/>
    <m/>
    <m/>
    <m/>
    <m/>
    <m/>
    <m/>
    <m/>
    <m/>
    <m/>
    <m/>
    <m/>
    <m/>
    <m/>
    <m/>
  </r>
  <r>
    <x v="1"/>
    <s v="3000001.ACCIONES COMUNES"/>
    <x v="1"/>
    <s v="00. RECURSOS ORDINARIOS"/>
    <x v="1"/>
    <x v="1"/>
    <x v="1"/>
    <x v="2"/>
    <s v="S901000070006"/>
    <s v="ASIGNACION DE VIATICOS PARA 20 PERSONAS POR 2 DIAS PARA LOS PARTICIPANTES DE LAS RIS DE LA REGION  "/>
    <s v="SERVICIO"/>
    <n v="41"/>
    <n v="84"/>
    <n v="4629"/>
    <m/>
    <m/>
    <m/>
    <n v="4629"/>
    <m/>
    <m/>
    <m/>
    <m/>
    <m/>
    <m/>
    <m/>
    <m/>
  </r>
  <r>
    <x v="1"/>
    <s v="3000001.ACCIONES COMUNES"/>
    <x v="1"/>
    <s v="00. RECURSOS ORDINARIOS"/>
    <x v="1"/>
    <x v="1"/>
    <x v="1"/>
    <x v="2"/>
    <s v="S901000070006"/>
    <s v="ASIGNACION DE VIATICOS PARA 4 PERSONAS POR 2 DIAS PARA  LOS FACILITADORES   QUE PARTICIPARA EN LA CAPACITACION  "/>
    <s v="SERVICIO"/>
    <n v="8"/>
    <n v="147"/>
    <n v="1176"/>
    <m/>
    <m/>
    <m/>
    <n v="588"/>
    <n v="588"/>
    <m/>
    <m/>
    <m/>
    <m/>
    <m/>
    <m/>
    <m/>
  </r>
  <r>
    <x v="1"/>
    <s v="3000001.ACCIONES COMUNES"/>
    <x v="1"/>
    <s v="00. RECURSOS ORDINARIOS"/>
    <x v="1"/>
    <x v="1"/>
    <x v="1"/>
    <x v="5"/>
    <s v="S040100010001"/>
    <s v="SERVICIO DE ALIMENTOS DE PERSONAS PARA 25 PERSONAL DE SALUD  X 2 DIAS( T/M)"/>
    <s v="SERVICIO"/>
    <n v="300"/>
    <n v="10"/>
    <n v="3000"/>
    <m/>
    <m/>
    <m/>
    <n v="3000"/>
    <m/>
    <m/>
    <m/>
    <m/>
    <m/>
    <m/>
    <m/>
    <m/>
  </r>
  <r>
    <x v="1"/>
    <s v="3000001.ACCIONES COMUNES"/>
    <x v="1"/>
    <s v="00. RECURSOS ORDINARIOS"/>
    <x v="1"/>
    <x v="1"/>
    <x v="1"/>
    <x v="10"/>
    <s v="S940500020007"/>
    <s v="ALQUILER DE SALA PARA EVENTOS X 2 DIAS"/>
    <s v="SERVICIO"/>
    <n v="2"/>
    <n v="300"/>
    <n v="600"/>
    <m/>
    <m/>
    <m/>
    <n v="600"/>
    <m/>
    <m/>
    <m/>
    <m/>
    <m/>
    <m/>
    <m/>
    <m/>
  </r>
  <r>
    <x v="1"/>
    <s v="3000001.ACCIONES COMUNES"/>
    <x v="1"/>
    <s v="00. RECURSOS ORDINARIOS"/>
    <x v="1"/>
    <x v="1"/>
    <x v="1"/>
    <x v="6"/>
    <s v="S901000010008"/>
    <s v="TRASLADO PERSONAL - COMISION DE SERVICIO - PASAJES TERRES. NACIONAL"/>
    <s v="SERVICIO"/>
    <n v="8"/>
    <n v="80"/>
    <n v="640"/>
    <m/>
    <m/>
    <m/>
    <n v="640"/>
    <m/>
    <m/>
    <m/>
    <m/>
    <m/>
    <m/>
    <m/>
    <m/>
  </r>
  <r>
    <x v="1"/>
    <s v="3000001.ACCIONES COMUNES"/>
    <x v="1"/>
    <s v="00. RECURSOS ORDINARIOS"/>
    <x v="1"/>
    <x v="1"/>
    <x v="1"/>
    <x v="7"/>
    <s v="S901000050001"/>
    <s v="TRASLADO PERSONAL MOVILIDAD LOCAL -SERVICIO URBANO "/>
    <s v="SERVICIO"/>
    <n v="10"/>
    <n v="20"/>
    <n v="200"/>
    <m/>
    <m/>
    <m/>
    <n v="200"/>
    <m/>
    <m/>
    <m/>
    <m/>
    <m/>
    <m/>
    <m/>
    <m/>
  </r>
  <r>
    <x v="1"/>
    <s v="3000001.ACCIONES COMUNES"/>
    <x v="1"/>
    <s v="00. RECURSOS ORDINARIOS"/>
    <x v="1"/>
    <x v="1"/>
    <x v="1"/>
    <x v="4"/>
    <m/>
    <m/>
    <m/>
    <m/>
    <m/>
    <n v="10245"/>
    <n v="0"/>
    <n v="0"/>
    <n v="0"/>
    <n v="9657"/>
    <n v="588"/>
    <n v="0"/>
    <n v="0"/>
    <n v="0"/>
    <n v="0"/>
    <n v="0"/>
    <n v="0"/>
    <n v="0"/>
  </r>
  <r>
    <x v="1"/>
    <s v="3000001.ACCIONES COMUNES"/>
    <x v="1"/>
    <s v="00. RECURSOS ORDINARIOS"/>
    <x v="1"/>
    <x v="1"/>
    <x v="1"/>
    <x v="1"/>
    <s v="Monitoreo y  control de calidad de la Informacion del Estado Nutricional de niño y gestantes  -  Registro y Codificación para el Manejo Preventivo y Terapéutico de la Anemia por Deficiencia de Hierro"/>
    <m/>
    <m/>
    <m/>
    <m/>
    <m/>
    <m/>
    <m/>
    <m/>
    <m/>
    <m/>
    <m/>
    <m/>
    <m/>
    <m/>
    <m/>
    <m/>
    <m/>
  </r>
  <r>
    <x v="1"/>
    <s v="3000001.ACCIONES COMUNES"/>
    <x v="1"/>
    <s v="00. RECURSOS ORDINARIOS"/>
    <x v="1"/>
    <x v="1"/>
    <x v="1"/>
    <x v="9"/>
    <s v="B718500050058"/>
    <s v="CLIP DE METAL 30 MM X 100"/>
    <s v="UNIDAD"/>
    <n v="20"/>
    <n v="1.5"/>
    <n v="30"/>
    <m/>
    <n v="30"/>
    <m/>
    <m/>
    <m/>
    <m/>
    <m/>
    <m/>
    <m/>
    <m/>
    <m/>
    <m/>
  </r>
  <r>
    <x v="1"/>
    <s v="3000001.ACCIONES COMUNES"/>
    <x v="1"/>
    <s v="00. RECURSOS ORDINARIOS"/>
    <x v="1"/>
    <x v="1"/>
    <x v="1"/>
    <x v="9"/>
    <s v="B716000010001"/>
    <s v="BOLÍGRAFO (LAPICERO) DE TINTA LIQUIDA PUNTA FINA COLOR NEGRO"/>
    <s v="UNIDAD"/>
    <n v="36"/>
    <n v="5"/>
    <n v="180"/>
    <m/>
    <n v="180"/>
    <m/>
    <m/>
    <m/>
    <m/>
    <m/>
    <m/>
    <m/>
    <m/>
    <m/>
    <m/>
  </r>
  <r>
    <x v="1"/>
    <s v="3000001.ACCIONES COMUNES"/>
    <x v="1"/>
    <s v="00. RECURSOS ORDINARIOS"/>
    <x v="1"/>
    <x v="1"/>
    <x v="1"/>
    <x v="9"/>
    <s v="B716000010208"/>
    <s v="BOLÍGRAFO (LAPICERO) DE TINTA SECA PUNTA FINA COLOR AZUL"/>
    <s v="UNIDAD"/>
    <n v="48"/>
    <n v="0.65"/>
    <n v="31.57"/>
    <m/>
    <n v="31.57"/>
    <m/>
    <m/>
    <m/>
    <m/>
    <m/>
    <m/>
    <m/>
    <m/>
    <m/>
    <m/>
  </r>
  <r>
    <x v="1"/>
    <s v="3000001.ACCIONES COMUNES"/>
    <x v="1"/>
    <s v="00. RECURSOS ORDINARIOS"/>
    <x v="1"/>
    <x v="1"/>
    <x v="1"/>
    <x v="9"/>
    <s v="B715000450001"/>
    <s v="CALCULADORA SOLAR (MENOR A 1/4 UIT)"/>
    <s v="UNIDAD"/>
    <n v="4"/>
    <n v="30"/>
    <n v="120"/>
    <m/>
    <n v="120"/>
    <m/>
    <m/>
    <m/>
    <m/>
    <m/>
    <m/>
    <m/>
    <m/>
    <m/>
    <m/>
  </r>
  <r>
    <x v="1"/>
    <s v="3000001.ACCIONES COMUNES"/>
    <x v="1"/>
    <s v="00. RECURSOS ORDINARIOS"/>
    <x v="1"/>
    <x v="1"/>
    <x v="1"/>
    <x v="9"/>
    <s v="B710600100238"/>
    <s v="SOBRE MANILA TAMAÑO OFICIO"/>
    <s v="EMPAQUE X 50"/>
    <n v="20"/>
    <n v="12"/>
    <n v="240"/>
    <m/>
    <n v="240"/>
    <m/>
    <m/>
    <m/>
    <m/>
    <m/>
    <m/>
    <m/>
    <m/>
    <m/>
    <m/>
  </r>
  <r>
    <x v="1"/>
    <s v="3000001.ACCIONES COMUNES"/>
    <x v="1"/>
    <s v="00. RECURSOS ORDINARIOS"/>
    <x v="1"/>
    <x v="1"/>
    <x v="1"/>
    <x v="9"/>
    <s v="B710600010012 "/>
    <s v="ARCHIVADOR DE CARTÓN CON PALANCA LOMO ANCHO TAMAÑO OFICIO"/>
    <s v="UNIDAD"/>
    <n v="15"/>
    <n v="5.5"/>
    <n v="82.5"/>
    <m/>
    <n v="82.5"/>
    <m/>
    <m/>
    <m/>
    <m/>
    <m/>
    <m/>
    <m/>
    <m/>
    <m/>
    <m/>
  </r>
  <r>
    <x v="1"/>
    <s v="3000001.ACCIONES COMUNES"/>
    <x v="1"/>
    <s v="00. RECURSOS ORDINARIOS"/>
    <x v="1"/>
    <x v="1"/>
    <x v="1"/>
    <x v="9"/>
    <s v="B767400062983"/>
    <s v="TÓNER DE IMPRESIÓN PARA HP COD. REF. CF258A NEGRO"/>
    <s v="UNIDAD"/>
    <n v="2"/>
    <n v="453.85700000000003"/>
    <n v="907.71400000000006"/>
    <m/>
    <n v="907.71400000000006"/>
    <m/>
    <m/>
    <m/>
    <m/>
    <m/>
    <m/>
    <m/>
    <m/>
    <m/>
    <m/>
  </r>
  <r>
    <x v="1"/>
    <s v="3000001.ACCIONES COMUNES"/>
    <x v="1"/>
    <s v="00. RECURSOS ORDINARIOS"/>
    <x v="1"/>
    <x v="1"/>
    <x v="1"/>
    <x v="9"/>
    <s v="B717200050224"/>
    <s v="PAPEL BOND 80 G TAMAÑO A4"/>
    <s v="EMPAQUE X 500"/>
    <n v="6"/>
    <n v="16.5"/>
    <n v="99"/>
    <m/>
    <n v="99"/>
    <m/>
    <m/>
    <m/>
    <m/>
    <m/>
    <m/>
    <m/>
    <m/>
    <m/>
    <m/>
  </r>
  <r>
    <x v="1"/>
    <s v="3000001.ACCIONES COMUNES"/>
    <x v="1"/>
    <s v="00. RECURSOS ORDINARIOS"/>
    <x v="1"/>
    <x v="1"/>
    <x v="1"/>
    <x v="2"/>
    <s v="S901000070006"/>
    <s v="ASIGNACION DE VIATICOS PARA 3 PERSONAS POR 2 DIAS PARA 3 RUTAS    DE LAS RIS  DE LA REGION ( ANGARAES, ACOBAMBA, HUAYTARA, CHURCAMPA, CASTROVIRREYNA Y TAYACAJA )"/>
    <s v="SERVICIO"/>
    <n v="18"/>
    <n v="147"/>
    <n v="2646"/>
    <m/>
    <m/>
    <m/>
    <n v="1323"/>
    <n v="1323"/>
    <m/>
    <m/>
    <m/>
    <m/>
    <m/>
    <m/>
    <m/>
  </r>
  <r>
    <x v="1"/>
    <s v="3000001.ACCIONES COMUNES"/>
    <x v="1"/>
    <s v="00. RECURSOS ORDINARIOS"/>
    <x v="1"/>
    <x v="1"/>
    <x v="1"/>
    <x v="4"/>
    <m/>
    <m/>
    <m/>
    <m/>
    <m/>
    <n v="4336.7839999999997"/>
    <n v="0"/>
    <n v="1690.7840000000001"/>
    <n v="0"/>
    <n v="1323"/>
    <n v="1323"/>
    <n v="0"/>
    <n v="0"/>
    <n v="0"/>
    <n v="0"/>
    <n v="0"/>
    <n v="0"/>
    <n v="0"/>
  </r>
  <r>
    <x v="1"/>
    <s v="3000001.ACCIONES COMUNES"/>
    <x v="1"/>
    <s v="00. RECURSOS ORDINARIOS"/>
    <x v="1"/>
    <x v="1"/>
    <x v="1"/>
    <x v="1"/>
    <s v="Reunion Multisectorial por el dia Mundial de la Alimentacion "/>
    <m/>
    <m/>
    <m/>
    <m/>
    <m/>
    <m/>
    <m/>
    <m/>
    <m/>
    <m/>
    <m/>
    <m/>
    <m/>
    <m/>
    <m/>
    <m/>
    <m/>
  </r>
  <r>
    <x v="1"/>
    <s v="3000001.ACCIONES COMUNES"/>
    <x v="1"/>
    <s v="00. RECURSOS ORDINARIOS"/>
    <x v="1"/>
    <x v="1"/>
    <x v="1"/>
    <x v="5"/>
    <s v="S040100010001"/>
    <s v="SERVICIO DE ALIMENTACION DE PERSONAS"/>
    <s v="SERVICIO"/>
    <n v="270"/>
    <n v="10"/>
    <n v="2700"/>
    <m/>
    <m/>
    <m/>
    <m/>
    <m/>
    <n v="2700"/>
    <m/>
    <m/>
    <m/>
    <m/>
    <m/>
    <m/>
  </r>
  <r>
    <x v="1"/>
    <s v="3000001.ACCIONES COMUNES"/>
    <x v="1"/>
    <s v="00. RECURSOS ORDINARIOS"/>
    <x v="1"/>
    <x v="1"/>
    <x v="1"/>
    <x v="11"/>
    <s v="S701000040002"/>
    <s v="SERVICIO DE FOTOCOPIADO"/>
    <s v="SERVICIO"/>
    <n v="14250"/>
    <n v="0.1"/>
    <n v="1425"/>
    <m/>
    <n v="1425"/>
    <m/>
    <m/>
    <m/>
    <m/>
    <m/>
    <m/>
    <m/>
    <m/>
    <m/>
    <m/>
  </r>
  <r>
    <x v="1"/>
    <s v="3000001.ACCIONES COMUNES"/>
    <x v="1"/>
    <s v="00. RECURSOS ORDINARIOS"/>
    <x v="1"/>
    <x v="1"/>
    <x v="1"/>
    <x v="4"/>
    <m/>
    <m/>
    <m/>
    <m/>
    <m/>
    <n v="4125"/>
    <n v="0"/>
    <n v="1425"/>
    <n v="0"/>
    <n v="0"/>
    <n v="0"/>
    <n v="2700"/>
    <n v="0"/>
    <n v="0"/>
    <n v="0"/>
    <n v="0"/>
    <n v="0"/>
    <n v="0"/>
  </r>
  <r>
    <x v="1"/>
    <s v="3000001.ACCIONES COMUNES"/>
    <x v="1"/>
    <s v="00. RECURSOS ORDINARIOS"/>
    <x v="1"/>
    <x v="1"/>
    <x v="1"/>
    <x v="12"/>
    <s v="3324401 VIGILANCIA DEL ESTADO NUTRICIONAL DEL NIÑO"/>
    <m/>
    <m/>
    <m/>
    <m/>
    <n v="49802.998"/>
    <n v="0"/>
    <n v="8432.9979999999996"/>
    <n v="9913"/>
    <n v="19244"/>
    <n v="4369"/>
    <n v="5158"/>
    <n v="922"/>
    <n v="882"/>
    <n v="882"/>
    <n v="0"/>
    <n v="0"/>
    <n v="0"/>
  </r>
  <r>
    <x v="1"/>
    <s v="3000001.ACCIONES COMUNES"/>
    <x v="1"/>
    <s v="00. RECURSOS ORDINARIOS"/>
    <x v="1"/>
    <x v="1"/>
    <x v="1"/>
    <x v="13"/>
    <m/>
    <m/>
    <m/>
    <m/>
    <m/>
    <m/>
    <m/>
    <m/>
    <m/>
    <m/>
    <m/>
    <m/>
    <m/>
    <m/>
    <m/>
    <m/>
    <m/>
    <m/>
  </r>
  <r>
    <x v="1"/>
    <s v="3000001.ACCIONES COMUNES"/>
    <x v="1"/>
    <s v="00. RECURSOS ORDINARIOS"/>
    <x v="1"/>
    <x v="1"/>
    <x v="1"/>
    <x v="0"/>
    <s v="3324408 IMPLEMENTACION DE TECNOLOGIAS"/>
    <m/>
    <m/>
    <m/>
    <m/>
    <m/>
    <m/>
    <m/>
    <m/>
    <m/>
    <m/>
    <m/>
    <m/>
    <m/>
    <m/>
    <m/>
    <m/>
    <m/>
  </r>
  <r>
    <x v="1"/>
    <s v="3000001.ACCIONES COMUNES"/>
    <x v="1"/>
    <s v="00. RECURSOS ORDINARIOS"/>
    <x v="1"/>
    <x v="1"/>
    <x v="1"/>
    <x v="1"/>
    <s v="Taller de fortalecimiento  en la metodología de la tecnología de decisiones informadas y Seguimiento  asistencia tecnica de la Implementacion la TDI en los distritos de la region ."/>
    <m/>
    <m/>
    <m/>
    <m/>
    <m/>
    <m/>
    <m/>
    <m/>
    <m/>
    <m/>
    <m/>
    <m/>
    <m/>
    <m/>
    <m/>
    <m/>
    <m/>
  </r>
  <r>
    <x v="1"/>
    <s v="3000001.ACCIONES COMUNES"/>
    <x v="1"/>
    <s v="00. RECURSOS ORDINARIOS"/>
    <x v="1"/>
    <x v="1"/>
    <x v="1"/>
    <x v="2"/>
    <s v="S901000070006"/>
    <s v="ASIGNACION DE VIATICOS PARA 10 PERSONASPOR 3 DIAS "/>
    <s v="SERVICIO"/>
    <n v="30"/>
    <n v="147"/>
    <n v="4410"/>
    <m/>
    <m/>
    <m/>
    <n v="4410"/>
    <m/>
    <m/>
    <m/>
    <m/>
    <m/>
    <m/>
    <m/>
    <m/>
  </r>
  <r>
    <x v="1"/>
    <s v="3000001.ACCIONES COMUNES"/>
    <x v="1"/>
    <s v="00. RECURSOS ORDINARIOS"/>
    <x v="1"/>
    <x v="1"/>
    <x v="1"/>
    <x v="6"/>
    <s v="S901000010008"/>
    <s v="TRASLADO PERSONAL - COMISION DE SERVICIO - PASAJES TERRES. "/>
    <s v="SERVICIO"/>
    <n v="15"/>
    <n v="80"/>
    <n v="1200"/>
    <m/>
    <m/>
    <m/>
    <n v="1200"/>
    <m/>
    <m/>
    <m/>
    <m/>
    <m/>
    <m/>
    <m/>
    <m/>
  </r>
  <r>
    <x v="1"/>
    <s v="3000001.ACCIONES COMUNES"/>
    <x v="1"/>
    <s v="00. RECURSOS ORDINARIOS"/>
    <x v="1"/>
    <x v="1"/>
    <x v="1"/>
    <x v="2"/>
    <s v="S901000070006"/>
    <s v="ASIGNACION DE VIATICOS PARA 01 PERSONAS  (facilitador) POR 5 DIAS "/>
    <s v="SERVICIO"/>
    <n v="5"/>
    <n v="210"/>
    <n v="1050"/>
    <m/>
    <m/>
    <m/>
    <n v="1050"/>
    <m/>
    <m/>
    <m/>
    <m/>
    <m/>
    <m/>
    <m/>
    <m/>
  </r>
  <r>
    <x v="1"/>
    <s v="3000001.ACCIONES COMUNES"/>
    <x v="1"/>
    <s v="00. RECURSOS ORDINARIOS"/>
    <x v="1"/>
    <x v="1"/>
    <x v="1"/>
    <x v="6"/>
    <s v="S901000010008"/>
    <s v="TRASLADO PERSONAL - COMISION DE SERVICIO - PASAJES TERRES. NACIONAL"/>
    <s v="SERVICIO"/>
    <n v="2"/>
    <n v="100"/>
    <n v="200"/>
    <m/>
    <m/>
    <m/>
    <n v="200"/>
    <m/>
    <m/>
    <m/>
    <m/>
    <m/>
    <m/>
    <m/>
    <m/>
  </r>
  <r>
    <x v="1"/>
    <s v="3000001.ACCIONES COMUNES"/>
    <x v="1"/>
    <s v="00. RECURSOS ORDINARIOS"/>
    <x v="1"/>
    <x v="1"/>
    <x v="1"/>
    <x v="5"/>
    <s v="S040100010001"/>
    <s v="SERVICIO DE ALIMENTOS DE PERSONAS PARA 20 PERSONAL DE SALUD  X 3 DIAS( T/M)"/>
    <s v="SERVICIO"/>
    <n v="80"/>
    <n v="10"/>
    <n v="800"/>
    <m/>
    <m/>
    <m/>
    <n v="800"/>
    <m/>
    <m/>
    <m/>
    <m/>
    <m/>
    <m/>
    <m/>
    <m/>
  </r>
  <r>
    <x v="1"/>
    <s v="3000001.ACCIONES COMUNES"/>
    <x v="1"/>
    <s v="00. RECURSOS ORDINARIOS"/>
    <x v="1"/>
    <x v="1"/>
    <x v="1"/>
    <x v="7"/>
    <s v="S901000050001"/>
    <s v="TRASLADO PERSONAL MOVILIDAD LOCAL -SERVICIO URBANO "/>
    <s v="SERVICIO"/>
    <n v="10"/>
    <n v="20"/>
    <n v="200"/>
    <m/>
    <m/>
    <m/>
    <n v="200"/>
    <m/>
    <m/>
    <m/>
    <m/>
    <m/>
    <m/>
    <m/>
    <m/>
  </r>
  <r>
    <x v="1"/>
    <s v="3000001.ACCIONES COMUNES"/>
    <x v="1"/>
    <s v="00. RECURSOS ORDINARIOS"/>
    <x v="1"/>
    <x v="1"/>
    <x v="1"/>
    <x v="10"/>
    <s v="S940500020007"/>
    <s v="ALQUILER DE SALA PARA EVENTOS X 2 DIAS"/>
    <s v="SERVICIO"/>
    <n v="3"/>
    <n v="300"/>
    <n v="900"/>
    <m/>
    <m/>
    <m/>
    <n v="900"/>
    <m/>
    <m/>
    <m/>
    <m/>
    <m/>
    <m/>
    <m/>
    <m/>
  </r>
  <r>
    <x v="1"/>
    <s v="3000001.ACCIONES COMUNES"/>
    <x v="1"/>
    <s v="00. RECURSOS ORDINARIOS"/>
    <x v="1"/>
    <x v="1"/>
    <x v="1"/>
    <x v="2"/>
    <s v="S901000070006"/>
    <s v="ASIGNACION DE VIATICOS PARA 3PERSONASPOR 3 DIAS *3"/>
    <s v="SERVICIO"/>
    <n v="26"/>
    <n v="147"/>
    <n v="3822"/>
    <m/>
    <m/>
    <m/>
    <n v="1323"/>
    <n v="1323"/>
    <n v="1176"/>
    <m/>
    <m/>
    <m/>
    <m/>
    <m/>
    <m/>
  </r>
  <r>
    <x v="1"/>
    <s v="3000001.ACCIONES COMUNES"/>
    <x v="1"/>
    <s v="00. RECURSOS ORDINARIOS"/>
    <x v="1"/>
    <x v="1"/>
    <x v="1"/>
    <x v="9"/>
    <s v="B710600040004"/>
    <s v="FOLDER MANILA TAMAÑO A4"/>
    <s v="UNIDAD"/>
    <n v="50"/>
    <n v="0.5"/>
    <n v="25"/>
    <m/>
    <n v="25"/>
    <m/>
    <m/>
    <m/>
    <m/>
    <m/>
    <m/>
    <m/>
    <m/>
    <m/>
    <m/>
  </r>
  <r>
    <x v="1"/>
    <s v="3000001.ACCIONES COMUNES"/>
    <x v="1"/>
    <s v="00. RECURSOS ORDINARIOS"/>
    <x v="1"/>
    <x v="1"/>
    <x v="1"/>
    <x v="14"/>
    <s v="B805000080317"/>
    <s v="TRAJE PARA PROTECCION DE 100% POLIESTER ANTIFLUIDO UNISEX TALLA M(OVEROL PROTECTOR DE TASLAN UNISEX PARA MANIPULACION DE ALIMENTOS EN POLVO ACEITES DURANTE VERIFICCION"/>
    <s v="UNIDAD"/>
    <n v="20"/>
    <n v="125"/>
    <n v="2500"/>
    <m/>
    <m/>
    <n v="2500"/>
    <m/>
    <m/>
    <m/>
    <m/>
    <m/>
    <m/>
    <m/>
    <m/>
    <m/>
  </r>
  <r>
    <x v="1"/>
    <s v="3000001.ACCIONES COMUNES"/>
    <x v="1"/>
    <s v="00. RECURSOS ORDINARIOS"/>
    <x v="1"/>
    <x v="1"/>
    <x v="1"/>
    <x v="15"/>
    <m/>
    <m/>
    <m/>
    <m/>
    <m/>
    <n v="15107"/>
    <n v="0"/>
    <n v="25"/>
    <n v="2500"/>
    <n v="10083"/>
    <n v="1323"/>
    <n v="1176"/>
    <n v="0"/>
    <n v="0"/>
    <n v="0"/>
    <n v="0"/>
    <n v="0"/>
    <n v="0"/>
  </r>
  <r>
    <x v="1"/>
    <s v="3000001.ACCIONES COMUNES"/>
    <x v="1"/>
    <s v="00. RECURSOS ORDINARIOS"/>
    <x v="1"/>
    <x v="1"/>
    <x v="1"/>
    <x v="16"/>
    <m/>
    <m/>
    <m/>
    <m/>
    <n v="64910"/>
    <n v="64909.998"/>
    <n v="0"/>
    <n v="8457.9979999999996"/>
    <n v="12413"/>
    <n v="29327"/>
    <n v="5692"/>
    <n v="6334"/>
    <n v="922"/>
    <n v="882"/>
    <n v="882"/>
    <n v="0"/>
    <n v="0"/>
    <n v="0"/>
  </r>
  <r>
    <x v="1"/>
    <s v="3000001.ACCIONES COMUNES"/>
    <x v="1"/>
    <s v="00. RECURSOS ORDINARIOS"/>
    <x v="1"/>
    <x v="1"/>
    <x v="1"/>
    <x v="0"/>
    <s v="3324412 VIGILANCIA DE ENFERMEDADES PREVALENTES E INMUNOPREVENIBLES DE LA INFANCIA"/>
    <m/>
    <m/>
    <m/>
    <m/>
    <m/>
    <m/>
    <m/>
    <n v="2.0000000004074536E-3"/>
    <m/>
    <m/>
    <m/>
    <m/>
    <m/>
    <m/>
    <m/>
    <m/>
    <m/>
  </r>
  <r>
    <x v="1"/>
    <s v="3000001.ACCIONES COMUNES"/>
    <x v="1"/>
    <s v="00. RECURSOS ORDINARIOS"/>
    <x v="1"/>
    <x v="1"/>
    <x v="1"/>
    <x v="17"/>
    <m/>
    <m/>
    <m/>
    <m/>
    <m/>
    <m/>
    <m/>
    <m/>
    <m/>
    <m/>
    <m/>
    <m/>
    <m/>
    <m/>
    <m/>
    <m/>
    <m/>
    <m/>
  </r>
  <r>
    <x v="1"/>
    <s v="3000001.ACCIONES COMUNES"/>
    <x v="1"/>
    <s v="00. RECURSOS ORDINARIOS"/>
    <x v="1"/>
    <x v="1"/>
    <x v="1"/>
    <x v="18"/>
    <s v="Vigilancia de enfermedades prevalentes  e inmunoprevalentes de la infancia"/>
    <m/>
    <m/>
    <m/>
    <m/>
    <m/>
    <m/>
    <m/>
    <m/>
    <m/>
    <m/>
    <m/>
    <m/>
    <m/>
    <m/>
    <m/>
    <m/>
    <m/>
  </r>
  <r>
    <x v="1"/>
    <s v="3000001.ACCIONES COMUNES"/>
    <x v="1"/>
    <s v="00. RECURSOS ORDINARIOS"/>
    <x v="1"/>
    <x v="1"/>
    <x v="1"/>
    <x v="2"/>
    <s v="S901000070011"/>
    <s v="Asignacion de viaticos para las diferentes redes integrales de salud"/>
    <s v="SERVICIO"/>
    <n v="40"/>
    <n v="147"/>
    <n v="5880"/>
    <m/>
    <m/>
    <m/>
    <m/>
    <m/>
    <m/>
    <n v="5880"/>
    <m/>
    <m/>
    <m/>
    <m/>
    <m/>
  </r>
  <r>
    <x v="1"/>
    <s v="3000001.ACCIONES COMUNES"/>
    <x v="1"/>
    <s v="00. RECURSOS ORDINARIOS"/>
    <x v="1"/>
    <x v="1"/>
    <x v="1"/>
    <x v="2"/>
    <s v="S901000070011"/>
    <s v="Viaticos para monitoreo y supervision por 3 dias red Churcampa"/>
    <s v="SERVICIO"/>
    <n v="28"/>
    <n v="147"/>
    <n v="4116"/>
    <m/>
    <m/>
    <m/>
    <m/>
    <m/>
    <m/>
    <n v="4116"/>
    <m/>
    <m/>
    <m/>
    <m/>
    <m/>
  </r>
  <r>
    <x v="1"/>
    <s v="3000001.ACCIONES COMUNES"/>
    <x v="1"/>
    <s v="00. RECURSOS ORDINARIOS"/>
    <x v="1"/>
    <x v="1"/>
    <x v="1"/>
    <x v="13"/>
    <m/>
    <s v="TOTAL EPIDEMIOLOGIA"/>
    <m/>
    <m/>
    <m/>
    <n v="9996"/>
    <n v="0"/>
    <n v="0"/>
    <n v="0"/>
    <n v="0"/>
    <n v="0"/>
    <n v="0"/>
    <n v="9996"/>
    <n v="0"/>
    <n v="0"/>
    <n v="0"/>
    <n v="0"/>
    <n v="0"/>
  </r>
  <r>
    <x v="1"/>
    <s v="3000001.ACCIONES COMUNES"/>
    <x v="1"/>
    <s v="00. RECURSOS ORDINARIOS"/>
    <x v="1"/>
    <x v="1"/>
    <x v="1"/>
    <x v="19"/>
    <m/>
    <m/>
    <m/>
    <m/>
    <m/>
    <m/>
    <m/>
    <m/>
    <m/>
    <m/>
    <m/>
    <m/>
    <m/>
    <m/>
    <m/>
    <m/>
    <m/>
    <m/>
  </r>
  <r>
    <x v="1"/>
    <s v="3000001.ACCIONES COMUNES"/>
    <x v="1"/>
    <s v="00. RECURSOS ORDINARIOS"/>
    <x v="1"/>
    <x v="1"/>
    <x v="1"/>
    <x v="18"/>
    <s v="Apoyo al diagnostico de enfermedades prevalentes  e inmunoprevalentes de la infancia"/>
    <m/>
    <m/>
    <m/>
    <m/>
    <m/>
    <m/>
    <m/>
    <m/>
    <m/>
    <m/>
    <m/>
    <m/>
    <m/>
    <m/>
    <m/>
    <m/>
    <m/>
  </r>
  <r>
    <x v="1"/>
    <s v="3000001.ACCIONES COMUNES"/>
    <x v="1"/>
    <s v="00. RECURSOS ORDINARIOS"/>
    <x v="1"/>
    <x v="1"/>
    <x v="1"/>
    <x v="8"/>
    <s v="B358600101080"/>
    <s v="MEDIO DE TRANSPORTE VIRAL X 3 mL"/>
    <s v="UNIDAD"/>
    <n v="156"/>
    <n v="18.5"/>
    <n v="2886"/>
    <m/>
    <m/>
    <n v="2886"/>
    <m/>
    <m/>
    <m/>
    <m/>
    <m/>
    <m/>
    <m/>
    <m/>
    <m/>
  </r>
  <r>
    <x v="1"/>
    <s v="3000001.ACCIONES COMUNES"/>
    <x v="1"/>
    <s v="00. RECURSOS ORDINARIOS"/>
    <x v="1"/>
    <x v="1"/>
    <x v="1"/>
    <x v="8"/>
    <s v="B358600091423"/>
    <s v="KIT DE EXTRACCION DE ARN/ADN VIRAL X 50 DETERMINACIONES"/>
    <s v="UNIDAD"/>
    <n v="4"/>
    <n v="750"/>
    <n v="3000"/>
    <m/>
    <m/>
    <n v="3000"/>
    <m/>
    <m/>
    <m/>
    <m/>
    <m/>
    <m/>
    <m/>
    <m/>
    <m/>
  </r>
  <r>
    <x v="1"/>
    <s v="3000001.ACCIONES COMUNES"/>
    <x v="1"/>
    <s v="00. RECURSOS ORDINARIOS"/>
    <x v="1"/>
    <x v="1"/>
    <x v="1"/>
    <x v="8"/>
    <s v="B495500010720"/>
    <s v="MANDILON DESCARTABLE TALLA M"/>
    <s v="UNIDAD"/>
    <n v="101"/>
    <n v="8"/>
    <n v="814"/>
    <m/>
    <m/>
    <n v="814"/>
    <m/>
    <m/>
    <m/>
    <m/>
    <m/>
    <m/>
    <m/>
    <m/>
    <m/>
  </r>
  <r>
    <x v="1"/>
    <s v="3000001.ACCIONES COMUNES"/>
    <x v="1"/>
    <s v="00. RECURSOS ORDINARIOS"/>
    <x v="1"/>
    <x v="1"/>
    <x v="1"/>
    <x v="20"/>
    <s v="B139200160323"/>
    <s v="PAPEL TOALLA DOBLE HOJA BLANCO X 200 HOJAS"/>
    <s v="UNIDAD"/>
    <n v="142"/>
    <n v="5.6050000000000004"/>
    <n v="800"/>
    <m/>
    <m/>
    <n v="800"/>
    <m/>
    <m/>
    <m/>
    <m/>
    <m/>
    <m/>
    <m/>
    <m/>
    <m/>
  </r>
  <r>
    <x v="1"/>
    <s v="3000001.ACCIONES COMUNES"/>
    <x v="1"/>
    <s v="00. RECURSOS ORDINARIOS"/>
    <x v="1"/>
    <x v="1"/>
    <x v="1"/>
    <x v="13"/>
    <m/>
    <m/>
    <m/>
    <m/>
    <n v="7500"/>
    <n v="7500"/>
    <n v="0"/>
    <n v="0"/>
    <n v="7500"/>
    <n v="0"/>
    <n v="0"/>
    <n v="0"/>
    <n v="0"/>
    <n v="0"/>
    <n v="0"/>
    <n v="0"/>
    <n v="0"/>
    <n v="0"/>
  </r>
  <r>
    <x v="1"/>
    <s v="3000001.ACCIONES COMUNES"/>
    <x v="1"/>
    <s v="00. RECURSOS ORDINARIOS"/>
    <x v="1"/>
    <x v="1"/>
    <x v="1"/>
    <x v="21"/>
    <m/>
    <m/>
    <m/>
    <m/>
    <m/>
    <n v="17496"/>
    <n v="0"/>
    <n v="0"/>
    <n v="7500"/>
    <n v="0"/>
    <n v="0"/>
    <n v="0"/>
    <n v="9996"/>
    <n v="0"/>
    <n v="0"/>
    <n v="0"/>
    <n v="0"/>
    <n v="0"/>
  </r>
  <r>
    <x v="1"/>
    <s v="3000001.ACCIONES COMUNES"/>
    <x v="1"/>
    <s v="00. RECURSOS ORDINARIOS"/>
    <x v="1"/>
    <x v="1"/>
    <x v="1"/>
    <x v="22"/>
    <m/>
    <m/>
    <m/>
    <m/>
    <m/>
    <n v="82405.997999999992"/>
    <n v="0"/>
    <n v="8457.9979999999996"/>
    <n v="19913"/>
    <n v="29327"/>
    <n v="5692"/>
    <n v="6334"/>
    <n v="10918"/>
    <n v="882"/>
    <n v="882"/>
    <n v="0"/>
    <n v="0"/>
    <n v="0"/>
  </r>
  <r>
    <x v="0"/>
    <m/>
    <x v="0"/>
    <m/>
    <x v="0"/>
    <x v="0"/>
    <x v="0"/>
    <x v="13"/>
    <m/>
    <m/>
    <m/>
    <m/>
    <m/>
    <m/>
    <m/>
    <m/>
    <m/>
    <m/>
    <m/>
    <m/>
    <m/>
    <m/>
    <m/>
    <m/>
    <m/>
    <m/>
  </r>
  <r>
    <x v="0"/>
    <m/>
    <x v="0"/>
    <m/>
    <x v="0"/>
    <x v="0"/>
    <x v="0"/>
    <x v="23"/>
    <m/>
    <s v="DIRECCION EJECUTIVA DE GESTION ESTRATEGICA Y ARTICULACION EN SALUD PUBLICA"/>
    <m/>
    <m/>
    <m/>
    <m/>
    <m/>
    <m/>
    <m/>
    <m/>
    <m/>
    <m/>
    <m/>
    <m/>
    <m/>
    <m/>
    <m/>
    <m/>
  </r>
  <r>
    <x v="0"/>
    <m/>
    <x v="0"/>
    <m/>
    <x v="0"/>
    <x v="0"/>
    <x v="0"/>
    <x v="24"/>
    <m/>
    <s v="DIRECCION DE ATENCION INTEGRAL DE SALUD"/>
    <m/>
    <m/>
    <m/>
    <m/>
    <m/>
    <m/>
    <m/>
    <m/>
    <m/>
    <m/>
    <m/>
    <m/>
    <m/>
    <m/>
    <m/>
    <m/>
  </r>
  <r>
    <x v="0"/>
    <m/>
    <x v="0"/>
    <m/>
    <x v="0"/>
    <x v="0"/>
    <x v="0"/>
    <x v="25"/>
    <m/>
    <s v="1001.PRODUCTOS ESPECIFICOS PARA DESARROLLO INFANTIL TEMPRANO"/>
    <m/>
    <m/>
    <m/>
    <m/>
    <m/>
    <m/>
    <m/>
    <m/>
    <m/>
    <m/>
    <m/>
    <m/>
    <m/>
    <m/>
    <m/>
    <m/>
  </r>
  <r>
    <x v="0"/>
    <m/>
    <x v="0"/>
    <m/>
    <x v="0"/>
    <x v="0"/>
    <x v="0"/>
    <x v="26"/>
    <m/>
    <s v="3000001.ACCIONES COMUNES"/>
    <m/>
    <m/>
    <m/>
    <m/>
    <m/>
    <m/>
    <m/>
    <m/>
    <m/>
    <m/>
    <m/>
    <m/>
    <m/>
    <m/>
    <m/>
    <m/>
  </r>
  <r>
    <x v="0"/>
    <m/>
    <x v="0"/>
    <m/>
    <x v="0"/>
    <x v="0"/>
    <x v="0"/>
    <x v="27"/>
    <m/>
    <s v="5004425.DESARROLLO DE NORMAS Y GUIAS TECNICAS EN NUTRICION"/>
    <m/>
    <m/>
    <m/>
    <m/>
    <m/>
    <m/>
    <m/>
    <m/>
    <m/>
    <m/>
    <m/>
    <m/>
    <m/>
    <m/>
    <m/>
    <m/>
  </r>
  <r>
    <x v="0"/>
    <m/>
    <x v="0"/>
    <m/>
    <x v="0"/>
    <x v="0"/>
    <x v="0"/>
    <x v="28"/>
    <m/>
    <s v="00. RECURSOS ORDINARIOS"/>
    <m/>
    <m/>
    <m/>
    <m/>
    <m/>
    <m/>
    <m/>
    <m/>
    <m/>
    <m/>
    <m/>
    <m/>
    <m/>
    <m/>
    <m/>
    <m/>
  </r>
  <r>
    <x v="0"/>
    <m/>
    <x v="0"/>
    <m/>
    <x v="0"/>
    <x v="0"/>
    <x v="0"/>
    <x v="29"/>
    <m/>
    <s v="0033247.DESARROLLO DE NORMAS Y GUIAS TECNICAS EN NUTRICION"/>
    <m/>
    <m/>
    <m/>
    <m/>
    <m/>
    <m/>
    <m/>
    <m/>
    <m/>
    <m/>
    <m/>
    <m/>
    <m/>
    <m/>
    <m/>
    <m/>
  </r>
  <r>
    <x v="0"/>
    <m/>
    <x v="0"/>
    <m/>
    <x v="0"/>
    <x v="0"/>
    <x v="0"/>
    <x v="27"/>
    <m/>
    <s v="42 - 5004425.DESARROLLO DE NORMAS Y GUIAS TECNICAS EN NUTRICION"/>
    <m/>
    <m/>
    <m/>
    <m/>
    <m/>
    <m/>
    <m/>
    <m/>
    <m/>
    <m/>
    <m/>
    <m/>
    <m/>
    <m/>
    <m/>
    <m/>
  </r>
  <r>
    <x v="0"/>
    <m/>
    <x v="0"/>
    <m/>
    <x v="0"/>
    <x v="0"/>
    <x v="0"/>
    <x v="30"/>
    <m/>
    <s v="EQUIPOS PPoR DIT"/>
    <m/>
    <m/>
    <m/>
    <m/>
    <m/>
    <m/>
    <m/>
    <m/>
    <m/>
    <m/>
    <m/>
    <m/>
    <m/>
    <m/>
    <m/>
    <m/>
  </r>
  <r>
    <x v="2"/>
    <s v="PRODUCTO"/>
    <x v="2"/>
    <s v="FF.TT"/>
    <x v="2"/>
    <x v="2"/>
    <x v="2"/>
    <x v="31"/>
    <s v="Cod. / Item (13 Dígitos)"/>
    <s v="Descripción"/>
    <s v="U.M."/>
    <s v="Cantidad"/>
    <s v="P. _x000a_Unitario"/>
    <s v="Total"/>
    <s v="Ene"/>
    <s v="Feb"/>
    <s v="Mar"/>
    <s v="Abr"/>
    <s v="May"/>
    <s v="Jun"/>
    <s v="Jul"/>
    <s v="Ago"/>
    <s v="Set"/>
    <s v="Oct"/>
    <s v="Nov"/>
    <s v="Dic"/>
  </r>
  <r>
    <x v="3"/>
    <s v="3000001.ACCIONES COMUNES"/>
    <x v="1"/>
    <s v="00. RECURSOS ORDINARIOS"/>
    <x v="1"/>
    <x v="1"/>
    <x v="1"/>
    <x v="0"/>
    <s v="(3324702)IMPLEMENTACION DE DOCUMENTOS TECNICOS NORMATIVOS"/>
    <m/>
    <m/>
    <m/>
    <m/>
    <m/>
    <m/>
    <m/>
    <m/>
    <m/>
    <m/>
    <m/>
    <m/>
    <m/>
    <m/>
    <m/>
    <m/>
    <m/>
  </r>
  <r>
    <x v="3"/>
    <s v="3000001.ACCIONES COMUNES"/>
    <x v="1"/>
    <s v="00. RECURSOS ORDINARIOS"/>
    <x v="1"/>
    <x v="1"/>
    <x v="1"/>
    <x v="17"/>
    <m/>
    <m/>
    <m/>
    <m/>
    <m/>
    <m/>
    <m/>
    <m/>
    <m/>
    <m/>
    <m/>
    <m/>
    <m/>
    <m/>
    <m/>
    <m/>
    <m/>
    <m/>
  </r>
  <r>
    <x v="3"/>
    <s v="3000001.ACCIONES COMUNES"/>
    <x v="1"/>
    <s v="00. RECURSOS ORDINARIOS"/>
    <x v="1"/>
    <x v="1"/>
    <x v="1"/>
    <x v="18"/>
    <s v="Fortalecimiento de la vigilancia de las enfermedades prevalentes de la infancia"/>
    <m/>
    <m/>
    <m/>
    <m/>
    <m/>
    <m/>
    <m/>
    <m/>
    <m/>
    <m/>
    <m/>
    <m/>
    <m/>
    <m/>
    <m/>
    <m/>
    <m/>
  </r>
  <r>
    <x v="3"/>
    <s v="3000001.ACCIONES COMUNES"/>
    <x v="1"/>
    <s v="00. RECURSOS ORDINARIOS"/>
    <x v="1"/>
    <x v="1"/>
    <x v="1"/>
    <x v="2"/>
    <s v="S901000070011"/>
    <s v="Asignacion de viaticos para 3 per. X 3 dias RIS Acombamba"/>
    <s v="SERVICIO"/>
    <n v="9"/>
    <n v="147"/>
    <n v="1323"/>
    <m/>
    <m/>
    <m/>
    <m/>
    <m/>
    <n v="1323"/>
    <m/>
    <m/>
    <m/>
    <m/>
    <m/>
    <m/>
  </r>
  <r>
    <x v="3"/>
    <s v="3000001.ACCIONES COMUNES"/>
    <x v="1"/>
    <s v="00. RECURSOS ORDINARIOS"/>
    <x v="1"/>
    <x v="1"/>
    <x v="1"/>
    <x v="2"/>
    <s v="S901000070011"/>
    <s v="Asignacion de viaticos para 3 per. X 3 dias RIS Angaraes"/>
    <s v="SERVICIO"/>
    <n v="9"/>
    <n v="147"/>
    <n v="1323"/>
    <m/>
    <m/>
    <m/>
    <m/>
    <m/>
    <n v="1323"/>
    <m/>
    <m/>
    <m/>
    <m/>
    <m/>
    <m/>
  </r>
  <r>
    <x v="3"/>
    <s v="3000001.ACCIONES COMUNES"/>
    <x v="1"/>
    <s v="00. RECURSOS ORDINARIOS"/>
    <x v="1"/>
    <x v="1"/>
    <x v="1"/>
    <x v="2"/>
    <s v="S901000070011"/>
    <s v="Asignacion de viaticos para 3 per. X 3 dias RIS Tayacaja"/>
    <s v="SERVICIO"/>
    <n v="12"/>
    <n v="147"/>
    <n v="1764"/>
    <m/>
    <m/>
    <m/>
    <m/>
    <m/>
    <n v="1764"/>
    <m/>
    <m/>
    <m/>
    <m/>
    <m/>
    <m/>
  </r>
  <r>
    <x v="3"/>
    <s v="3000001.ACCIONES COMUNES"/>
    <x v="1"/>
    <s v="00. RECURSOS ORDINARIOS"/>
    <x v="1"/>
    <x v="1"/>
    <x v="1"/>
    <x v="2"/>
    <s v="S901000070011"/>
    <s v="Asignacion de viaticos para 3 per. X 4 dias RIS Castrovirreyna"/>
    <s v="SERVICIO"/>
    <n v="12"/>
    <n v="147"/>
    <n v="1764"/>
    <m/>
    <m/>
    <m/>
    <m/>
    <m/>
    <n v="1764"/>
    <m/>
    <m/>
    <m/>
    <m/>
    <m/>
    <m/>
  </r>
  <r>
    <x v="3"/>
    <s v="3000001.ACCIONES COMUNES"/>
    <x v="1"/>
    <s v="00. RECURSOS ORDINARIOS"/>
    <x v="1"/>
    <x v="1"/>
    <x v="1"/>
    <x v="2"/>
    <s v="S901000070011"/>
    <s v="Asignacion de viaticos para3 per. X 4 dias RIS Churcampa"/>
    <s v="SERVICIO"/>
    <n v="12"/>
    <n v="147"/>
    <n v="1764"/>
    <m/>
    <m/>
    <m/>
    <m/>
    <m/>
    <n v="1764"/>
    <m/>
    <m/>
    <m/>
    <m/>
    <m/>
    <m/>
  </r>
  <r>
    <x v="3"/>
    <s v="3000001.ACCIONES COMUNES"/>
    <x v="1"/>
    <s v="00. RECURSOS ORDINARIOS"/>
    <x v="1"/>
    <x v="1"/>
    <x v="1"/>
    <x v="2"/>
    <s v="S901000070011"/>
    <s v="Asignacion de viaticos para 3 per. X 4 dias RIS Huaytara"/>
    <s v="SERVICIO"/>
    <n v="12"/>
    <n v="147"/>
    <n v="1764"/>
    <m/>
    <m/>
    <m/>
    <m/>
    <m/>
    <n v="1764"/>
    <m/>
    <m/>
    <m/>
    <m/>
    <m/>
    <m/>
  </r>
  <r>
    <x v="3"/>
    <s v="3000001.ACCIONES COMUNES"/>
    <x v="1"/>
    <s v="00. RECURSOS ORDINARIOS"/>
    <x v="1"/>
    <x v="1"/>
    <x v="1"/>
    <x v="32"/>
    <s v="B172100070020"/>
    <s v="DIESEL B5 S50 "/>
    <s v="GALONES"/>
    <n v="124"/>
    <n v="17"/>
    <n v="2109"/>
    <m/>
    <n v="2109"/>
    <m/>
    <m/>
    <m/>
    <m/>
    <m/>
    <m/>
    <m/>
    <m/>
    <m/>
    <m/>
  </r>
  <r>
    <x v="3"/>
    <s v="3000001.ACCIONES COMUNES"/>
    <x v="1"/>
    <s v="00. RECURSOS ORDINARIOS"/>
    <x v="1"/>
    <x v="1"/>
    <x v="1"/>
    <x v="33"/>
    <s v="S701000040002"/>
    <s v="Servicio de fatocopiado"/>
    <s v="SERVICIO"/>
    <n v="1930"/>
    <n v="0.1"/>
    <n v="193"/>
    <m/>
    <n v="193"/>
    <m/>
    <m/>
    <m/>
    <m/>
    <m/>
    <m/>
    <m/>
    <m/>
    <m/>
    <m/>
  </r>
  <r>
    <x v="3"/>
    <s v="3000001.ACCIONES COMUNES"/>
    <x v="1"/>
    <s v="00. RECURSOS ORDINARIOS"/>
    <x v="1"/>
    <x v="1"/>
    <x v="1"/>
    <x v="13"/>
    <m/>
    <s v="TOTAL EPIDEMIOLOGIA"/>
    <m/>
    <m/>
    <m/>
    <n v="12004"/>
    <n v="0"/>
    <n v="2302"/>
    <n v="0"/>
    <n v="0"/>
    <n v="0"/>
    <n v="9702"/>
    <n v="0"/>
    <n v="0"/>
    <n v="0"/>
    <n v="0"/>
    <n v="0"/>
    <n v="0"/>
  </r>
  <r>
    <x v="3"/>
    <s v="3000001.ACCIONES COMUNES"/>
    <x v="1"/>
    <s v="00. RECURSOS ORDINARIOS"/>
    <x v="1"/>
    <x v="1"/>
    <x v="1"/>
    <x v="13"/>
    <m/>
    <m/>
    <m/>
    <m/>
    <m/>
    <m/>
    <m/>
    <m/>
    <m/>
    <m/>
    <m/>
    <m/>
    <m/>
    <m/>
    <m/>
    <m/>
    <m/>
    <m/>
  </r>
  <r>
    <x v="3"/>
    <s v="3000001.ACCIONES COMUNES"/>
    <x v="1"/>
    <s v="00. RECURSOS ORDINARIOS"/>
    <x v="1"/>
    <x v="1"/>
    <x v="1"/>
    <x v="34"/>
    <m/>
    <m/>
    <m/>
    <m/>
    <m/>
    <m/>
    <m/>
    <m/>
    <m/>
    <m/>
    <m/>
    <m/>
    <m/>
    <m/>
    <m/>
    <m/>
    <m/>
    <m/>
  </r>
  <r>
    <x v="3"/>
    <s v="3000001.ACCIONES COMUNES"/>
    <x v="1"/>
    <s v="00. RECURSOS ORDINARIOS"/>
    <x v="1"/>
    <x v="1"/>
    <x v="1"/>
    <x v="1"/>
    <s v="Taller: Fortalecimiento  en Consejeria Nutricional  y sesiones demostrativas en la poblacion infatil y la gestante en el marco  de la disminucion de la anemia en la region."/>
    <m/>
    <m/>
    <m/>
    <m/>
    <m/>
    <m/>
    <m/>
    <m/>
    <m/>
    <m/>
    <m/>
    <m/>
    <m/>
    <m/>
    <m/>
    <m/>
    <m/>
  </r>
  <r>
    <x v="3"/>
    <s v="3000001.ACCIONES COMUNES"/>
    <x v="1"/>
    <s v="00. RECURSOS ORDINARIOS"/>
    <x v="1"/>
    <x v="1"/>
    <x v="1"/>
    <x v="5"/>
    <s v="S040100010005"/>
    <s v="SERVICIO DE ATENCIÓN DE REFRIGERIOS 30 prrsonasa X3 dias T/M"/>
    <s v="SERVICIO"/>
    <n v="180"/>
    <n v="10"/>
    <n v="1800"/>
    <m/>
    <m/>
    <m/>
    <m/>
    <n v="1800"/>
    <m/>
    <m/>
    <m/>
    <m/>
    <m/>
    <m/>
    <m/>
  </r>
  <r>
    <x v="3"/>
    <s v="3000001.ACCIONES COMUNES"/>
    <x v="1"/>
    <s v="00. RECURSOS ORDINARIOS"/>
    <x v="1"/>
    <x v="1"/>
    <x v="1"/>
    <x v="35"/>
    <s v="S901000050001"/>
    <s v="TRASLADO PERSONAL MOVILIDAD LOCAL -SERVICIO URBANO "/>
    <s v="SERVICIO"/>
    <n v="19"/>
    <n v="20"/>
    <n v="380"/>
    <m/>
    <m/>
    <m/>
    <m/>
    <n v="380"/>
    <m/>
    <m/>
    <m/>
    <m/>
    <m/>
    <m/>
    <m/>
  </r>
  <r>
    <x v="3"/>
    <s v="3000001.ACCIONES COMUNES"/>
    <x v="1"/>
    <s v="00. RECURSOS ORDINARIOS"/>
    <x v="1"/>
    <x v="1"/>
    <x v="1"/>
    <x v="2"/>
    <s v="S901000070006"/>
    <s v="VIATICOS Y ASIGNACIONES POR COMISION DE SERVICIO PARA 24 PERSONAS POR 3 DIAS DE LA IPRESS PRIORIZADOS"/>
    <s v="SERVICIO"/>
    <n v="72"/>
    <n v="147"/>
    <n v="10584"/>
    <m/>
    <m/>
    <m/>
    <m/>
    <n v="10584"/>
    <m/>
    <m/>
    <m/>
    <m/>
    <m/>
    <m/>
    <m/>
  </r>
  <r>
    <x v="3"/>
    <s v="3000001.ACCIONES COMUNES"/>
    <x v="1"/>
    <s v="00. RECURSOS ORDINARIOS"/>
    <x v="1"/>
    <x v="1"/>
    <x v="1"/>
    <x v="2"/>
    <s v="S901000070006"/>
    <s v="VIATICOS Y ASIGNACIONES POR COMISION DE SERVICIO PARA 3 PERSONAS  PROVINCIA DE HUANCAVELICA POR 3DIAS "/>
    <s v="SERVICIO"/>
    <n v="9"/>
    <n v="84"/>
    <n v="756"/>
    <m/>
    <m/>
    <m/>
    <m/>
    <n v="756"/>
    <m/>
    <m/>
    <m/>
    <m/>
    <m/>
    <m/>
    <m/>
  </r>
  <r>
    <x v="3"/>
    <s v="3000001.ACCIONES COMUNES"/>
    <x v="1"/>
    <s v="00. RECURSOS ORDINARIOS"/>
    <x v="1"/>
    <x v="1"/>
    <x v="1"/>
    <x v="6"/>
    <s v="S901000010008"/>
    <s v="TRASLADO PERSONAL - COMISION DE SERVICIO - PASAJES TERRES. "/>
    <s v="SERVICIO"/>
    <n v="15"/>
    <n v="70"/>
    <n v="1050"/>
    <m/>
    <m/>
    <m/>
    <m/>
    <n v="1050"/>
    <m/>
    <m/>
    <m/>
    <m/>
    <m/>
    <m/>
    <m/>
  </r>
  <r>
    <x v="3"/>
    <s v="3000001.ACCIONES COMUNES"/>
    <x v="1"/>
    <s v="00. RECURSOS ORDINARIOS"/>
    <x v="1"/>
    <x v="1"/>
    <x v="1"/>
    <x v="36"/>
    <s v="S352000010097 "/>
    <s v="SERVICIO DE PONENCIA (por 3 dias)"/>
    <s v="SERVICIO"/>
    <n v="3"/>
    <n v="1000"/>
    <n v="3000"/>
    <m/>
    <m/>
    <m/>
    <m/>
    <n v="3000"/>
    <m/>
    <m/>
    <m/>
    <m/>
    <m/>
    <m/>
    <m/>
  </r>
  <r>
    <x v="3"/>
    <s v="3000001.ACCIONES COMUNES"/>
    <x v="1"/>
    <s v="00. RECURSOS ORDINARIOS"/>
    <x v="1"/>
    <x v="1"/>
    <x v="1"/>
    <x v="37"/>
    <s v="B503300250042"/>
    <s v="CINTA DE PLASTICO ADHESIVA PARA EMBALAJE 3 in X 55 yd APROX."/>
    <s v="UNIDAD"/>
    <n v="6"/>
    <n v="3.8"/>
    <n v="22.799999999999997"/>
    <m/>
    <n v="22.799999999999997"/>
    <m/>
    <m/>
    <m/>
    <m/>
    <m/>
    <m/>
    <m/>
    <m/>
    <m/>
    <m/>
  </r>
  <r>
    <x v="3"/>
    <s v="3000001.ACCIONES COMUNES"/>
    <x v="1"/>
    <s v="00. RECURSOS ORDINARIOS"/>
    <x v="1"/>
    <x v="1"/>
    <x v="1"/>
    <x v="37"/>
    <s v="B718500080026"/>
    <s v="GRAPA 26/6 X 5000"/>
    <s v="UNIDAD"/>
    <n v="6"/>
    <n v="5"/>
    <n v="30"/>
    <m/>
    <n v="30"/>
    <m/>
    <m/>
    <m/>
    <m/>
    <m/>
    <m/>
    <m/>
    <m/>
    <m/>
    <m/>
  </r>
  <r>
    <x v="3"/>
    <s v="3000001.ACCIONES COMUNES"/>
    <x v="1"/>
    <s v="00. RECURSOS ORDINARIOS"/>
    <x v="1"/>
    <x v="1"/>
    <x v="1"/>
    <x v="37"/>
    <s v="B717200050224"/>
    <s v="PAPEL BOND 80 G TAMAÑO A4."/>
    <s v="EMPAQUE X 500"/>
    <n v="8"/>
    <n v="16.5"/>
    <n v="132"/>
    <m/>
    <n v="132"/>
    <m/>
    <m/>
    <m/>
    <m/>
    <m/>
    <m/>
    <m/>
    <m/>
    <m/>
    <m/>
  </r>
  <r>
    <x v="3"/>
    <s v="3000001.ACCIONES COMUNES"/>
    <x v="1"/>
    <s v="00. RECURSOS ORDINARIOS"/>
    <x v="1"/>
    <x v="1"/>
    <x v="1"/>
    <x v="37"/>
    <s v="B711100030005"/>
    <s v="CORRECTOR LIQUIDO TIPO LAPICERO "/>
    <s v="UNIDAD"/>
    <n v="6"/>
    <n v="2.5"/>
    <n v="15"/>
    <m/>
    <n v="15"/>
    <m/>
    <m/>
    <m/>
    <m/>
    <m/>
    <m/>
    <m/>
    <m/>
    <m/>
    <m/>
  </r>
  <r>
    <x v="3"/>
    <s v="3000001.ACCIONES COMUNES"/>
    <x v="1"/>
    <s v="00. RECURSOS ORDINARIOS"/>
    <x v="1"/>
    <x v="1"/>
    <x v="1"/>
    <x v="37"/>
    <s v="B710300120209"/>
    <s v="NOTA AUTOADHESIVA 75mm x 75mm PROX X 500HOJAS"/>
    <s v="UNIDAD"/>
    <n v="8"/>
    <n v="4"/>
    <n v="32"/>
    <m/>
    <n v="32"/>
    <m/>
    <m/>
    <m/>
    <m/>
    <m/>
    <m/>
    <m/>
    <m/>
    <m/>
    <m/>
  </r>
  <r>
    <x v="3"/>
    <s v="3000001.ACCIONES COMUNES"/>
    <x v="1"/>
    <s v="00. RECURSOS ORDINARIOS"/>
    <x v="1"/>
    <x v="1"/>
    <x v="1"/>
    <x v="37"/>
    <s v="B767400062983"/>
    <s v="TÓNER DE IMPRESIÓN PARA HP COD. REF. 58A NEGRO."/>
    <s v="UNIDAD"/>
    <n v="2"/>
    <n v="453.85700000000003"/>
    <n v="909.2"/>
    <m/>
    <n v="909.2"/>
    <m/>
    <m/>
    <m/>
    <m/>
    <m/>
    <m/>
    <m/>
    <m/>
    <m/>
    <m/>
  </r>
  <r>
    <x v="3"/>
    <s v="3000001.ACCIONES COMUNES"/>
    <x v="1"/>
    <s v="00. RECURSOS ORDINARIOS"/>
    <x v="1"/>
    <x v="1"/>
    <x v="1"/>
    <x v="37"/>
    <s v="B716000010022"/>
    <s v="BOLÍGRAFO (LAPICERO) DE TINTA LIQUIDA PUNTA FINA COLOR AZUL"/>
    <s v="UNIDAD"/>
    <n v="8"/>
    <n v="5"/>
    <n v="40"/>
    <m/>
    <n v="40"/>
    <m/>
    <m/>
    <m/>
    <m/>
    <m/>
    <m/>
    <m/>
    <m/>
    <m/>
    <m/>
  </r>
  <r>
    <x v="3"/>
    <s v="3000001.ACCIONES COMUNES"/>
    <x v="1"/>
    <s v="00. RECURSOS ORDINARIOS"/>
    <x v="1"/>
    <x v="1"/>
    <x v="1"/>
    <x v="37"/>
    <s v="B716000060410"/>
    <s v="PLUMÓN DE TINTA INDELEBLE PUNTA FINA COLOR AZUL"/>
    <s v="UNIDAD"/>
    <n v="9"/>
    <n v="3"/>
    <n v="27"/>
    <m/>
    <n v="27"/>
    <m/>
    <m/>
    <m/>
    <m/>
    <m/>
    <m/>
    <m/>
    <m/>
    <m/>
    <m/>
  </r>
  <r>
    <x v="3"/>
    <s v="3000001.ACCIONES COMUNES"/>
    <x v="1"/>
    <s v="00. RECURSOS ORDINARIOS"/>
    <x v="1"/>
    <x v="1"/>
    <x v="1"/>
    <x v="4"/>
    <m/>
    <m/>
    <m/>
    <m/>
    <m/>
    <n v="18778"/>
    <m/>
    <n v="1208"/>
    <n v="0"/>
    <n v="0"/>
    <n v="17570"/>
    <n v="0"/>
    <n v="0"/>
    <n v="0"/>
    <n v="0"/>
    <n v="0"/>
    <n v="0"/>
    <n v="0"/>
  </r>
  <r>
    <x v="3"/>
    <s v="3000001.ACCIONES COMUNES"/>
    <x v="1"/>
    <s v="00. RECURSOS ORDINARIOS"/>
    <x v="1"/>
    <x v="1"/>
    <x v="1"/>
    <x v="1"/>
    <s v="Fortalecimiento  en el Manejo Terapéutico y Preventivo de la Anemia en niños menores de 5 años,  Gestantes y Puérperas. en el marco de la “norma técnica N° 213-MINSA-2024. y registro de la codificacion de las actividades vinculasa a la anemia"/>
    <m/>
    <m/>
    <m/>
    <m/>
    <m/>
    <m/>
    <m/>
    <m/>
    <m/>
    <m/>
    <m/>
    <m/>
    <m/>
    <m/>
    <m/>
    <m/>
    <m/>
  </r>
  <r>
    <x v="3"/>
    <s v="3000001.ACCIONES COMUNES"/>
    <x v="1"/>
    <s v="00. RECURSOS ORDINARIOS"/>
    <x v="1"/>
    <x v="1"/>
    <x v="1"/>
    <x v="2"/>
    <s v="S901000070006"/>
    <s v="VIATICOS Y ASIGNACIONES POR COMISION DE SERVICIO PARA 15 PERSONAS  PROVINCIA DE HUANCAVELICA POR 3DIAS "/>
    <s v="SERVICIO"/>
    <n v="31"/>
    <n v="84"/>
    <n v="2628"/>
    <m/>
    <m/>
    <m/>
    <m/>
    <n v="2628"/>
    <m/>
    <m/>
    <m/>
    <m/>
    <m/>
    <m/>
    <m/>
  </r>
  <r>
    <x v="3"/>
    <s v="3000001.ACCIONES COMUNES"/>
    <x v="1"/>
    <s v="00. RECURSOS ORDINARIOS"/>
    <x v="1"/>
    <x v="1"/>
    <x v="1"/>
    <x v="5"/>
    <s v="S040100010005"/>
    <s v="SERVICIO DE ATENCIÓN DE REFRIGERIOS"/>
    <s v="SERVICIO"/>
    <n v="120"/>
    <n v="10"/>
    <n v="1200"/>
    <m/>
    <m/>
    <m/>
    <m/>
    <n v="1200"/>
    <m/>
    <m/>
    <m/>
    <m/>
    <m/>
    <m/>
    <m/>
  </r>
  <r>
    <x v="3"/>
    <s v="3000001.ACCIONES COMUNES"/>
    <x v="1"/>
    <s v="00. RECURSOS ORDINARIOS"/>
    <x v="1"/>
    <x v="1"/>
    <x v="1"/>
    <x v="6"/>
    <s v="S901000010008"/>
    <s v="TRASLADO PERSONAL - COMISION DE SERVICIO - PASAJES TERRES. "/>
    <s v="SERVICIO"/>
    <n v="12"/>
    <n v="80"/>
    <n v="960"/>
    <m/>
    <m/>
    <n v="960"/>
    <m/>
    <m/>
    <m/>
    <m/>
    <m/>
    <m/>
    <m/>
    <m/>
    <m/>
  </r>
  <r>
    <x v="3"/>
    <s v="3000001.ACCIONES COMUNES"/>
    <x v="1"/>
    <s v="00. RECURSOS ORDINARIOS"/>
    <x v="1"/>
    <x v="1"/>
    <x v="1"/>
    <x v="10"/>
    <s v="S940500040010"/>
    <s v="ALQUILER DE LOCAL PARA CONFERENCIAS"/>
    <s v="SERVICIO"/>
    <n v="2"/>
    <n v="300"/>
    <n v="600"/>
    <m/>
    <m/>
    <n v="600"/>
    <m/>
    <m/>
    <m/>
    <m/>
    <m/>
    <m/>
    <m/>
    <m/>
    <m/>
  </r>
  <r>
    <x v="3"/>
    <s v="3000001.ACCIONES COMUNES"/>
    <x v="1"/>
    <s v="00. RECURSOS ORDINARIOS"/>
    <x v="1"/>
    <x v="1"/>
    <x v="1"/>
    <x v="35"/>
    <s v="S901000050001"/>
    <s v="TRASLADO PERSONAL MOVILIDAD LOCAL -SERVICIO URBANO "/>
    <s v="SERVICIO"/>
    <n v="22"/>
    <n v="20"/>
    <n v="440"/>
    <m/>
    <m/>
    <m/>
    <m/>
    <n v="440"/>
    <m/>
    <m/>
    <m/>
    <m/>
    <m/>
    <m/>
    <m/>
  </r>
  <r>
    <x v="3"/>
    <s v="3000001.ACCIONES COMUNES"/>
    <x v="1"/>
    <s v="00. RECURSOS ORDINARIOS"/>
    <x v="1"/>
    <x v="1"/>
    <x v="1"/>
    <x v="4"/>
    <m/>
    <m/>
    <m/>
    <m/>
    <m/>
    <n v="5828"/>
    <n v="0"/>
    <n v="0"/>
    <n v="1560"/>
    <n v="0"/>
    <n v="4268"/>
    <n v="0"/>
    <n v="0"/>
    <n v="0"/>
    <n v="0"/>
    <n v="0"/>
    <n v="0"/>
    <n v="0"/>
  </r>
  <r>
    <x v="3"/>
    <s v="3000001.ACCIONES COMUNES"/>
    <x v="1"/>
    <s v="00. RECURSOS ORDINARIOS"/>
    <x v="1"/>
    <x v="1"/>
    <x v="1"/>
    <x v="1"/>
    <s v="Fortalecimiento  en el manejo de la Guia Alimentarias para niños y niñas menores de 2 años de edad."/>
    <m/>
    <m/>
    <m/>
    <m/>
    <m/>
    <m/>
    <m/>
    <m/>
    <m/>
    <m/>
    <m/>
    <m/>
    <m/>
    <m/>
    <m/>
    <m/>
    <m/>
  </r>
  <r>
    <x v="3"/>
    <s v="3000001.ACCIONES COMUNES"/>
    <x v="1"/>
    <s v="00. RECURSOS ORDINARIOS"/>
    <x v="1"/>
    <x v="1"/>
    <x v="1"/>
    <x v="2"/>
    <s v="S901000070006"/>
    <s v="VIATICOS Y ASIGNACIONES POR COMISION DE SERVICIO PARA 12PERSONAS POR 2 DIAS DE LA IPRESS PRIORIZADOS"/>
    <s v="SERVICIO"/>
    <n v="24"/>
    <n v="147"/>
    <n v="3528"/>
    <m/>
    <m/>
    <n v="3528"/>
    <m/>
    <m/>
    <m/>
    <m/>
    <m/>
    <m/>
    <m/>
    <m/>
    <m/>
  </r>
  <r>
    <x v="3"/>
    <s v="3000001.ACCIONES COMUNES"/>
    <x v="1"/>
    <s v="00. RECURSOS ORDINARIOS"/>
    <x v="1"/>
    <x v="1"/>
    <x v="1"/>
    <x v="5"/>
    <s v="S040100010005"/>
    <s v="SERVICIO DE ATENCIÓN DE REFRIGERIOS"/>
    <s v="SERVICIO"/>
    <n v="120"/>
    <n v="10"/>
    <n v="1200"/>
    <m/>
    <m/>
    <n v="1200"/>
    <m/>
    <m/>
    <m/>
    <m/>
    <m/>
    <m/>
    <m/>
    <m/>
    <m/>
  </r>
  <r>
    <x v="3"/>
    <s v="3000001.ACCIONES COMUNES"/>
    <x v="1"/>
    <s v="00. RECURSOS ORDINARIOS"/>
    <x v="1"/>
    <x v="1"/>
    <x v="1"/>
    <x v="35"/>
    <s v="S901000050001"/>
    <s v="TRASLADO PERSONAL MOVILIDAD LOCAL -SERVICIO URBANO "/>
    <s v="SERVICIO"/>
    <n v="22"/>
    <n v="20"/>
    <n v="440"/>
    <m/>
    <m/>
    <n v="440"/>
    <m/>
    <m/>
    <m/>
    <m/>
    <m/>
    <m/>
    <m/>
    <m/>
    <m/>
  </r>
  <r>
    <x v="3"/>
    <s v="3000001.ACCIONES COMUNES"/>
    <x v="1"/>
    <s v="00. RECURSOS ORDINARIOS"/>
    <x v="1"/>
    <x v="1"/>
    <x v="1"/>
    <x v="38"/>
    <s v="S500100050561"/>
    <s v="SERVICIO DE IMPRESIÓN EN GENERAL (roler,bamderola)_x000a__x000a_"/>
    <s v="UNIDAD"/>
    <n v="1"/>
    <n v="226"/>
    <n v="226"/>
    <m/>
    <m/>
    <n v="226"/>
    <m/>
    <m/>
    <m/>
    <m/>
    <m/>
    <m/>
    <m/>
    <m/>
    <m/>
  </r>
  <r>
    <x v="3"/>
    <s v="3000001.ACCIONES COMUNES"/>
    <x v="1"/>
    <s v="00. RECURSOS ORDINARIOS"/>
    <x v="1"/>
    <x v="1"/>
    <x v="1"/>
    <x v="4"/>
    <m/>
    <m/>
    <m/>
    <m/>
    <m/>
    <n v="5394"/>
    <n v="0"/>
    <n v="0"/>
    <n v="5394"/>
    <n v="0"/>
    <n v="0"/>
    <n v="0"/>
    <n v="0"/>
    <n v="0"/>
    <n v="0"/>
    <n v="0"/>
    <n v="0"/>
    <n v="0"/>
  </r>
  <r>
    <x v="3"/>
    <s v="3000001.ACCIONES COMUNES"/>
    <x v="1"/>
    <s v="00. RECURSOS ORDINARIOS"/>
    <x v="1"/>
    <x v="1"/>
    <x v="1"/>
    <x v="16"/>
    <m/>
    <m/>
    <m/>
    <m/>
    <n v="30000"/>
    <n v="30000"/>
    <n v="0"/>
    <n v="1208"/>
    <n v="6954"/>
    <n v="0"/>
    <n v="21838"/>
    <n v="0"/>
    <n v="0"/>
    <n v="0"/>
    <n v="0"/>
    <n v="0"/>
    <n v="0"/>
    <n v="0"/>
  </r>
  <r>
    <x v="3"/>
    <s v="3000001.ACCIONES COMUNES"/>
    <x v="1"/>
    <s v="00. RECURSOS ORDINARIOS"/>
    <x v="1"/>
    <x v="1"/>
    <x v="1"/>
    <x v="13"/>
    <m/>
    <m/>
    <m/>
    <m/>
    <n v="0"/>
    <m/>
    <m/>
    <m/>
    <m/>
    <m/>
    <m/>
    <m/>
    <m/>
    <m/>
    <m/>
    <m/>
    <m/>
    <m/>
  </r>
  <r>
    <x v="3"/>
    <s v="3000001.ACCIONES COMUNES"/>
    <x v="1"/>
    <s v="00. RECURSOS ORDINARIOS"/>
    <x v="1"/>
    <x v="1"/>
    <x v="1"/>
    <x v="39"/>
    <m/>
    <m/>
    <m/>
    <m/>
    <m/>
    <m/>
    <m/>
    <m/>
    <m/>
    <m/>
    <m/>
    <m/>
    <m/>
    <m/>
    <m/>
    <m/>
    <m/>
    <m/>
  </r>
  <r>
    <x v="3"/>
    <s v="3000001.ACCIONES COMUNES"/>
    <x v="1"/>
    <s v="00. RECURSOS ORDINARIOS"/>
    <x v="1"/>
    <x v="1"/>
    <x v="1"/>
    <x v="40"/>
    <s v="CURSO TALLER: NTS N°238 &quot;NORMA TECNICA DE SALUD PARA EL CONTROL DE CRECIMIENTO Y DESARROLLO DEL NIÑO&quot;"/>
    <m/>
    <m/>
    <m/>
    <m/>
    <m/>
    <m/>
    <m/>
    <m/>
    <m/>
    <m/>
    <m/>
    <m/>
    <m/>
    <m/>
    <m/>
    <m/>
    <m/>
  </r>
  <r>
    <x v="3"/>
    <s v="3000001.ACCIONES COMUNES"/>
    <x v="1"/>
    <s v="00. RECURSOS ORDINARIOS"/>
    <x v="1"/>
    <x v="1"/>
    <x v="1"/>
    <x v="37"/>
    <s v="767400060896"/>
    <s v="TÓNER DE IMPRESIÓN PARA HP COD. REF. 78ANEGRO (PARA SOPORTE ADMINISTRATIVO)"/>
    <s v="UNIDAD"/>
    <n v="3"/>
    <n v="325.85000000000002"/>
    <n v="977.55000000000007"/>
    <m/>
    <n v="977.55000000000007"/>
    <m/>
    <m/>
    <m/>
    <m/>
    <m/>
    <m/>
    <m/>
    <m/>
    <m/>
    <m/>
  </r>
  <r>
    <x v="3"/>
    <s v="3000001.ACCIONES COMUNES"/>
    <x v="1"/>
    <s v="00. RECURSOS ORDINARIOS"/>
    <x v="1"/>
    <x v="1"/>
    <x v="1"/>
    <x v="37"/>
    <s v="B716000010208"/>
    <s v="BOLIGRAFO (LAPICERO) DE TINTA SECA PUNTA FINA COLOR AZUL "/>
    <s v="UNIDAD"/>
    <n v="259"/>
    <n v="0.65"/>
    <n v="168.45"/>
    <m/>
    <n v="168.45"/>
    <m/>
    <m/>
    <m/>
    <m/>
    <m/>
    <m/>
    <m/>
    <m/>
    <m/>
    <m/>
  </r>
  <r>
    <x v="3"/>
    <s v="3000001.ACCIONES COMUNES"/>
    <x v="1"/>
    <s v="00. RECURSOS ORDINARIOS"/>
    <x v="1"/>
    <x v="1"/>
    <x v="1"/>
    <x v="33"/>
    <s v="S701000040002"/>
    <s v="SERVICIO DE FOTOCOPIADO"/>
    <s v="SERVICIO"/>
    <n v="10000"/>
    <n v="0.1"/>
    <n v="1000"/>
    <m/>
    <n v="1000"/>
    <m/>
    <m/>
    <m/>
    <m/>
    <m/>
    <m/>
    <m/>
    <m/>
    <m/>
    <m/>
  </r>
  <r>
    <x v="3"/>
    <s v="3000001.ACCIONES COMUNES"/>
    <x v="1"/>
    <s v="00. RECURSOS ORDINARIOS"/>
    <x v="1"/>
    <x v="1"/>
    <x v="1"/>
    <x v="38"/>
    <s v="S500100050561"/>
    <s v="SERVICIO DE IMPRESIONES EN GENERAL (GUIA DE DESEMPEÑO ATENCION TEMPRANA)"/>
    <s v="SERVICIO"/>
    <n v="70"/>
    <n v="40"/>
    <n v="2800"/>
    <m/>
    <m/>
    <m/>
    <n v="2800"/>
    <m/>
    <m/>
    <m/>
    <m/>
    <m/>
    <m/>
    <m/>
    <m/>
  </r>
  <r>
    <x v="3"/>
    <s v="3000001.ACCIONES COMUNES"/>
    <x v="1"/>
    <s v="00. RECURSOS ORDINARIOS"/>
    <x v="1"/>
    <x v="1"/>
    <x v="1"/>
    <x v="5"/>
    <s v="S040100010005"/>
    <s v="SERVICIO DE ATENCIÓN DE REFRIGERIOS"/>
    <s v="SERVICIO"/>
    <n v="240"/>
    <n v="10"/>
    <n v="2400"/>
    <m/>
    <m/>
    <m/>
    <n v="2400"/>
    <m/>
    <m/>
    <m/>
    <m/>
    <m/>
    <m/>
    <m/>
    <m/>
  </r>
  <r>
    <x v="3"/>
    <s v="3000001.ACCIONES COMUNES"/>
    <x v="1"/>
    <s v="00. RECURSOS ORDINARIOS"/>
    <x v="1"/>
    <x v="1"/>
    <x v="1"/>
    <x v="2"/>
    <s v="S901000010011"/>
    <s v="VIATICOS Y ASIGNACIONES POR COMISION DE SERVICIO (19 personas por 3 dias)"/>
    <s v="SERVICIO"/>
    <n v="57"/>
    <n v="147"/>
    <n v="8379"/>
    <m/>
    <m/>
    <m/>
    <n v="8379"/>
    <m/>
    <m/>
    <m/>
    <m/>
    <m/>
    <m/>
    <m/>
    <m/>
  </r>
  <r>
    <x v="3"/>
    <s v="3000001.ACCIONES COMUNES"/>
    <x v="1"/>
    <s v="00. RECURSOS ORDINARIOS"/>
    <x v="1"/>
    <x v="1"/>
    <x v="1"/>
    <x v="2"/>
    <s v="S901000010011"/>
    <s v="VIATICOS Y ASIGNACIONES POR COMISION DE SERVICIO (4 personas x 3 dias)"/>
    <s v="SERVICIO"/>
    <n v="12"/>
    <n v="84"/>
    <n v="1008"/>
    <m/>
    <m/>
    <m/>
    <n v="1008"/>
    <m/>
    <m/>
    <m/>
    <m/>
    <m/>
    <m/>
    <m/>
    <m/>
  </r>
  <r>
    <x v="3"/>
    <s v="3000001.ACCIONES COMUNES"/>
    <x v="1"/>
    <s v="00. RECURSOS ORDINARIOS"/>
    <x v="1"/>
    <x v="1"/>
    <x v="1"/>
    <x v="6"/>
    <s v="S901000010008"/>
    <s v="TRASLADO PERSONAL - COMISION DE SERVICIO - PASAJES TERRES. NACIONAL"/>
    <s v="SERVICIO"/>
    <n v="23"/>
    <n v="85"/>
    <n v="1980"/>
    <m/>
    <m/>
    <m/>
    <n v="1980"/>
    <m/>
    <m/>
    <m/>
    <m/>
    <m/>
    <m/>
    <m/>
    <m/>
  </r>
  <r>
    <x v="3"/>
    <s v="3000001.ACCIONES COMUNES"/>
    <x v="1"/>
    <s v="00. RECURSOS ORDINARIOS"/>
    <x v="1"/>
    <x v="1"/>
    <x v="1"/>
    <x v="10"/>
    <s v="S940500040010"/>
    <s v="ALQUILER DE LOCAL PARA CONFERENCIAS"/>
    <s v="SERVICIO"/>
    <n v="3"/>
    <n v="350"/>
    <n v="1050"/>
    <m/>
    <m/>
    <m/>
    <n v="1050"/>
    <m/>
    <m/>
    <m/>
    <m/>
    <m/>
    <m/>
    <m/>
    <m/>
  </r>
  <r>
    <x v="3"/>
    <s v="3000001.ACCIONES COMUNES"/>
    <x v="1"/>
    <s v="00. RECURSOS ORDINARIOS"/>
    <x v="1"/>
    <x v="1"/>
    <x v="1"/>
    <x v="36"/>
    <s v="S352000010069"/>
    <s v="CURSO DE CAPACITACION DE PERSONAL"/>
    <s v="SERVICIO"/>
    <n v="3"/>
    <n v="1000"/>
    <n v="3000"/>
    <m/>
    <m/>
    <m/>
    <n v="3000"/>
    <m/>
    <m/>
    <m/>
    <m/>
    <m/>
    <m/>
    <m/>
    <m/>
  </r>
  <r>
    <x v="3"/>
    <s v="3000001.ACCIONES COMUNES"/>
    <x v="1"/>
    <s v="00. RECURSOS ORDINARIOS"/>
    <x v="1"/>
    <x v="1"/>
    <x v="1"/>
    <x v="4"/>
    <m/>
    <m/>
    <m/>
    <m/>
    <m/>
    <n v="22763"/>
    <n v="0"/>
    <n v="2146"/>
    <n v="0"/>
    <n v="20617"/>
    <n v="0"/>
    <n v="0"/>
    <n v="0"/>
    <n v="0"/>
    <n v="0"/>
    <n v="0"/>
    <n v="0"/>
    <n v="0"/>
  </r>
  <r>
    <x v="3"/>
    <s v="3000001.ACCIONES COMUNES"/>
    <x v="1"/>
    <s v="00. RECURSOS ORDINARIOS"/>
    <x v="1"/>
    <x v="1"/>
    <x v="1"/>
    <x v="40"/>
    <s v="PASANTIA EN EL INSTITUTO NACIONAL DE SALUD DEL NIÑO &quot;ATENCION DE NIÑOS MENORES DE 5 AÑOS CON ALTO RIESGO&quot;"/>
    <m/>
    <m/>
    <m/>
    <m/>
    <m/>
    <m/>
    <m/>
    <m/>
    <m/>
    <m/>
    <m/>
    <m/>
    <m/>
    <m/>
    <m/>
    <m/>
    <m/>
  </r>
  <r>
    <x v="3"/>
    <s v="3000001.ACCIONES COMUNES"/>
    <x v="1"/>
    <s v="00. RECURSOS ORDINARIOS"/>
    <x v="1"/>
    <x v="1"/>
    <x v="1"/>
    <x v="2"/>
    <s v="S901000010011"/>
    <s v="VIATICOS Y ASIGNACIONES POR COMISION DE SERVICIO (4 PERSONAS POR 6 DIAS)"/>
    <s v="SERVICIO"/>
    <n v="24"/>
    <n v="210"/>
    <n v="5040"/>
    <m/>
    <m/>
    <m/>
    <n v="5040"/>
    <m/>
    <m/>
    <m/>
    <m/>
    <m/>
    <m/>
    <m/>
    <m/>
  </r>
  <r>
    <x v="3"/>
    <s v="3000001.ACCIONES COMUNES"/>
    <x v="1"/>
    <s v="00. RECURSOS ORDINARIOS"/>
    <x v="1"/>
    <x v="1"/>
    <x v="1"/>
    <x v="6"/>
    <s v="S901000010008"/>
    <s v="TRASLADO PERSONAL - COMISION DE SERVICIO - PASAJES TERRES. NACIONAL"/>
    <s v="SERVICIO"/>
    <n v="8"/>
    <n v="80"/>
    <n v="640"/>
    <m/>
    <m/>
    <m/>
    <n v="640"/>
    <m/>
    <m/>
    <m/>
    <m/>
    <m/>
    <m/>
    <m/>
    <m/>
  </r>
  <r>
    <x v="3"/>
    <s v="3000001.ACCIONES COMUNES"/>
    <x v="1"/>
    <s v="00. RECURSOS ORDINARIOS"/>
    <x v="1"/>
    <x v="1"/>
    <x v="1"/>
    <x v="4"/>
    <m/>
    <m/>
    <m/>
    <m/>
    <m/>
    <n v="5680"/>
    <n v="0"/>
    <n v="0"/>
    <n v="0"/>
    <n v="5680"/>
    <n v="0"/>
    <n v="0"/>
    <n v="0"/>
    <n v="0"/>
    <n v="0"/>
    <n v="0"/>
    <n v="0"/>
    <n v="0"/>
  </r>
  <r>
    <x v="3"/>
    <s v="3000001.ACCIONES COMUNES"/>
    <x v="1"/>
    <s v="00. RECURSOS ORDINARIOS"/>
    <x v="1"/>
    <x v="1"/>
    <x v="1"/>
    <x v="13"/>
    <m/>
    <s v="TOTAL E.V. NIÑO"/>
    <m/>
    <m/>
    <m/>
    <n v="28443"/>
    <n v="0"/>
    <n v="2146"/>
    <n v="0"/>
    <n v="26297"/>
    <n v="0"/>
    <n v="0"/>
    <n v="0"/>
    <n v="0"/>
    <n v="0"/>
    <n v="0"/>
    <n v="0"/>
    <n v="0"/>
  </r>
  <r>
    <x v="3"/>
    <s v="3000001.ACCIONES COMUNES"/>
    <x v="1"/>
    <s v="00. RECURSOS ORDINARIOS"/>
    <x v="1"/>
    <x v="1"/>
    <x v="1"/>
    <x v="13"/>
    <m/>
    <m/>
    <m/>
    <m/>
    <m/>
    <m/>
    <m/>
    <m/>
    <m/>
    <m/>
    <m/>
    <m/>
    <m/>
    <m/>
    <m/>
    <m/>
    <m/>
    <m/>
  </r>
  <r>
    <x v="3"/>
    <s v="3000001.ACCIONES COMUNES"/>
    <x v="1"/>
    <s v="00. RECURSOS ORDINARIOS"/>
    <x v="1"/>
    <x v="1"/>
    <x v="1"/>
    <x v="41"/>
    <m/>
    <m/>
    <m/>
    <m/>
    <m/>
    <m/>
    <m/>
    <m/>
    <m/>
    <m/>
    <m/>
    <m/>
    <m/>
    <m/>
    <m/>
    <m/>
    <m/>
    <m/>
  </r>
  <r>
    <x v="3"/>
    <s v="3000001.ACCIONES COMUNES"/>
    <x v="1"/>
    <s v="00. RECURSOS ORDINARIOS"/>
    <x v="1"/>
    <x v="1"/>
    <x v="1"/>
    <x v="1"/>
    <s v="Fortalecimiento de capacidades en Sesiones Demostratrivas en preparacion de Alimentos en Poblacion Materno Infantil"/>
    <m/>
    <m/>
    <m/>
    <m/>
    <m/>
    <m/>
    <m/>
    <m/>
    <m/>
    <m/>
    <m/>
    <m/>
    <m/>
    <m/>
    <m/>
    <m/>
    <m/>
  </r>
  <r>
    <x v="3"/>
    <s v="3000001.ACCIONES COMUNES"/>
    <x v="1"/>
    <s v="00. RECURSOS ORDINARIOS"/>
    <x v="1"/>
    <x v="1"/>
    <x v="1"/>
    <x v="2"/>
    <s v="S901000010011"/>
    <s v="VIATICOS Y ASIGNACIONES POR COMISION DE SERVICIO  (Actividades programadas de promocion de la salud en marco al desarrollo infantil temprano a nivel de provincias)"/>
    <s v="UNIDAD"/>
    <n v="42"/>
    <n v="147"/>
    <n v="6174"/>
    <m/>
    <m/>
    <m/>
    <n v="3087"/>
    <n v="3087"/>
    <m/>
    <m/>
    <m/>
    <m/>
    <m/>
    <m/>
    <m/>
  </r>
  <r>
    <x v="3"/>
    <s v="3000001.ACCIONES COMUNES"/>
    <x v="1"/>
    <s v="00. RECURSOS ORDINARIOS"/>
    <x v="1"/>
    <x v="1"/>
    <x v="1"/>
    <x v="2"/>
    <s v="S901000010011"/>
    <s v="VIATICOS Y ASIGNACIONES POR COMISION DE SERVICIO  (Actividades programadas de promocion de la salud en marco al desarrollo temprano a nivel de provincias)"/>
    <s v="UNIDAD"/>
    <n v="82"/>
    <n v="84"/>
    <n v="6888"/>
    <m/>
    <m/>
    <m/>
    <n v="3444"/>
    <n v="3444"/>
    <m/>
    <m/>
    <m/>
    <m/>
    <m/>
    <m/>
    <m/>
  </r>
  <r>
    <x v="3"/>
    <s v="3000001.ACCIONES COMUNES"/>
    <x v="1"/>
    <s v="00. RECURSOS ORDINARIOS"/>
    <x v="1"/>
    <x v="1"/>
    <x v="1"/>
    <x v="5"/>
    <s v="S040100010005"/>
    <s v="SERVICIO DE ATENCION DE REFRIGERIOS "/>
    <s v="SERVICIO"/>
    <n v="167"/>
    <n v="8"/>
    <n v="1336"/>
    <m/>
    <m/>
    <m/>
    <n v="668"/>
    <n v="668"/>
    <m/>
    <m/>
    <m/>
    <m/>
    <m/>
    <m/>
    <m/>
  </r>
  <r>
    <x v="3"/>
    <s v="3000001.ACCIONES COMUNES"/>
    <x v="1"/>
    <s v="00. RECURSOS ORDINARIOS"/>
    <x v="1"/>
    <x v="1"/>
    <x v="1"/>
    <x v="6"/>
    <s v="S901000010008"/>
    <s v="TRASLADO PERSONAL - COMISION DE SERVICIO - PASAJES TERRES. NACIONAL"/>
    <s v="SERVICIO"/>
    <n v="12"/>
    <n v="50"/>
    <n v="600"/>
    <m/>
    <m/>
    <m/>
    <n v="300"/>
    <n v="300"/>
    <m/>
    <m/>
    <m/>
    <m/>
    <m/>
    <m/>
    <m/>
  </r>
  <r>
    <x v="3"/>
    <s v="3000001.ACCIONES COMUNES"/>
    <x v="1"/>
    <s v="00. RECURSOS ORDINARIOS"/>
    <x v="1"/>
    <x v="1"/>
    <x v="1"/>
    <x v="4"/>
    <m/>
    <m/>
    <m/>
    <m/>
    <m/>
    <n v="14998"/>
    <n v="0"/>
    <n v="0"/>
    <n v="0"/>
    <n v="7499"/>
    <n v="7499"/>
    <n v="0"/>
    <n v="0"/>
    <n v="0"/>
    <n v="0"/>
    <n v="0"/>
    <n v="0"/>
    <n v="0"/>
  </r>
  <r>
    <x v="3"/>
    <s v="3000001.ACCIONES COMUNES"/>
    <x v="1"/>
    <s v="00. RECURSOS ORDINARIOS"/>
    <x v="1"/>
    <x v="1"/>
    <x v="1"/>
    <x v="13"/>
    <m/>
    <s v="TOTAL PROMOCION"/>
    <m/>
    <m/>
    <m/>
    <n v="14998"/>
    <n v="0"/>
    <n v="0"/>
    <n v="0"/>
    <n v="7499"/>
    <n v="7499"/>
    <n v="0"/>
    <n v="0"/>
    <n v="0"/>
    <n v="0"/>
    <n v="0"/>
    <n v="0"/>
    <n v="0"/>
  </r>
  <r>
    <x v="3"/>
    <s v="3000001.ACCIONES COMUNES"/>
    <x v="1"/>
    <s v="00. RECURSOS ORDINARIOS"/>
    <x v="1"/>
    <x v="1"/>
    <x v="1"/>
    <x v="13"/>
    <m/>
    <m/>
    <m/>
    <m/>
    <m/>
    <m/>
    <m/>
    <m/>
    <m/>
    <m/>
    <m/>
    <m/>
    <m/>
    <m/>
    <m/>
    <m/>
    <m/>
    <m/>
  </r>
  <r>
    <x v="3"/>
    <s v="3000001.ACCIONES COMUNES"/>
    <x v="1"/>
    <s v="00. RECURSOS ORDINARIOS"/>
    <x v="1"/>
    <x v="1"/>
    <x v="1"/>
    <x v="42"/>
    <m/>
    <m/>
    <m/>
    <m/>
    <m/>
    <m/>
    <m/>
    <m/>
    <m/>
    <m/>
    <m/>
    <m/>
    <m/>
    <m/>
    <m/>
    <m/>
    <m/>
    <m/>
  </r>
  <r>
    <x v="3"/>
    <s v="3000001.ACCIONES COMUNES"/>
    <x v="1"/>
    <s v="00. RECURSOS ORDINARIOS"/>
    <x v="1"/>
    <x v="1"/>
    <x v="1"/>
    <x v="40"/>
    <s v="CURSO TALLER DE IMPLEMENTACIÓN DEL TAMIZAJE DE HIPOACUSIA, CATARATA Y CARDIOPATIA DEL RECIÉN NACIDO."/>
    <m/>
    <m/>
    <m/>
    <m/>
    <m/>
    <m/>
    <m/>
    <m/>
    <m/>
    <m/>
    <m/>
    <m/>
    <m/>
    <m/>
    <m/>
    <m/>
    <m/>
  </r>
  <r>
    <x v="3"/>
    <s v="3000001.ACCIONES COMUNES"/>
    <x v="1"/>
    <s v="00. RECURSOS ORDINARIOS"/>
    <x v="1"/>
    <x v="1"/>
    <x v="1"/>
    <x v="5"/>
    <s v="S040100010005"/>
    <s v="SERVICIO DE ATENCIÓN DE REFRIGERIOS"/>
    <s v="SERVICIO"/>
    <n v="144"/>
    <n v="10"/>
    <n v="1440"/>
    <m/>
    <m/>
    <m/>
    <n v="1440"/>
    <m/>
    <m/>
    <m/>
    <m/>
    <m/>
    <m/>
    <m/>
    <m/>
  </r>
  <r>
    <x v="3"/>
    <s v="3000001.ACCIONES COMUNES"/>
    <x v="1"/>
    <s v="00. RECURSOS ORDINARIOS"/>
    <x v="1"/>
    <x v="1"/>
    <x v="1"/>
    <x v="2"/>
    <s v="S901000010011"/>
    <s v="VIATICOS Y ASIGNACIONES POR COMISION DE SERVICIO"/>
    <s v="SERVICIO"/>
    <n v="18"/>
    <n v="147"/>
    <n v="2646"/>
    <m/>
    <m/>
    <m/>
    <n v="2646"/>
    <m/>
    <m/>
    <m/>
    <m/>
    <m/>
    <m/>
    <m/>
    <m/>
  </r>
  <r>
    <x v="3"/>
    <s v="3000001.ACCIONES COMUNES"/>
    <x v="1"/>
    <s v="00. RECURSOS ORDINARIOS"/>
    <x v="1"/>
    <x v="1"/>
    <x v="1"/>
    <x v="36"/>
    <s v="S352000010069"/>
    <s v="SERVICIO DE PONENCIA - CAPACITACION DE PERSONAL"/>
    <s v="SERVICIO"/>
    <n v="2"/>
    <n v="1500"/>
    <n v="3000"/>
    <m/>
    <m/>
    <m/>
    <n v="3000"/>
    <m/>
    <m/>
    <m/>
    <m/>
    <m/>
    <m/>
    <m/>
    <m/>
  </r>
  <r>
    <x v="3"/>
    <s v="3000001.ACCIONES COMUNES"/>
    <x v="1"/>
    <s v="00. RECURSOS ORDINARIOS"/>
    <x v="1"/>
    <x v="1"/>
    <x v="1"/>
    <x v="10"/>
    <s v="S940500040010"/>
    <s v="ALQUILER DE LOCAL CONFERENCIAS"/>
    <s v="SERVICIO"/>
    <n v="2"/>
    <n v="350"/>
    <n v="700"/>
    <m/>
    <m/>
    <m/>
    <n v="700"/>
    <m/>
    <m/>
    <m/>
    <m/>
    <m/>
    <m/>
    <m/>
    <m/>
  </r>
  <r>
    <x v="3"/>
    <s v="3000001.ACCIONES COMUNES"/>
    <x v="1"/>
    <s v="00. RECURSOS ORDINARIOS"/>
    <x v="1"/>
    <x v="1"/>
    <x v="1"/>
    <x v="13"/>
    <m/>
    <s v="SUB TOTAL CN"/>
    <m/>
    <m/>
    <m/>
    <n v="7786"/>
    <n v="0"/>
    <n v="0"/>
    <n v="0"/>
    <n v="7786"/>
    <n v="0"/>
    <n v="0"/>
    <n v="0"/>
    <n v="0"/>
    <n v="0"/>
    <n v="0"/>
    <n v="0"/>
    <n v="0"/>
  </r>
  <r>
    <x v="3"/>
    <s v="3000001.ACCIONES COMUNES"/>
    <x v="1"/>
    <s v="00. RECURSOS ORDINARIOS"/>
    <x v="1"/>
    <x v="1"/>
    <x v="1"/>
    <x v="40"/>
    <s v="CURSO TALLER DE FORTALECIMIENTO DEL PERSONAL DE SALUD EN REANIMACION CARDIOPULMONAR (RCP) NEONATAL BASICO"/>
    <m/>
    <m/>
    <m/>
    <m/>
    <m/>
    <m/>
    <m/>
    <m/>
    <m/>
    <m/>
    <m/>
    <m/>
    <m/>
    <m/>
    <m/>
    <m/>
    <m/>
  </r>
  <r>
    <x v="3"/>
    <s v="3000001.ACCIONES COMUNES"/>
    <x v="1"/>
    <s v="00. RECURSOS ORDINARIOS"/>
    <x v="1"/>
    <x v="1"/>
    <x v="1"/>
    <x v="5"/>
    <s v="S040100010005"/>
    <s v="SERVICIO DE ATENCIÓN DE REFRIGERIOS"/>
    <s v="SERVICIO"/>
    <n v="145"/>
    <n v="10"/>
    <n v="1450"/>
    <m/>
    <m/>
    <m/>
    <m/>
    <n v="1450"/>
    <m/>
    <m/>
    <m/>
    <m/>
    <m/>
    <m/>
    <m/>
  </r>
  <r>
    <x v="3"/>
    <s v="3000001.ACCIONES COMUNES"/>
    <x v="1"/>
    <s v="00. RECURSOS ORDINARIOS"/>
    <x v="1"/>
    <x v="1"/>
    <x v="1"/>
    <x v="2"/>
    <s v="S901000010011"/>
    <s v="VIATICOS Y ASIGNACIONES POR COMISION DE SERVICIO"/>
    <s v="SERVICIO"/>
    <n v="52"/>
    <n v="147"/>
    <n v="7266"/>
    <m/>
    <m/>
    <m/>
    <m/>
    <n v="7266"/>
    <m/>
    <m/>
    <m/>
    <m/>
    <m/>
    <m/>
    <m/>
  </r>
  <r>
    <x v="3"/>
    <s v="3000001.ACCIONES COMUNES"/>
    <x v="1"/>
    <s v="00. RECURSOS ORDINARIOS"/>
    <x v="1"/>
    <x v="1"/>
    <x v="1"/>
    <x v="6"/>
    <s v="S901000010008"/>
    <s v="TRASLADO PERSONAL - COMISION DE SERVICIO - PASAJES TERRES. NACIONAL"/>
    <s v="SERVICIO"/>
    <n v="26"/>
    <n v="90"/>
    <n v="2320"/>
    <m/>
    <m/>
    <m/>
    <m/>
    <n v="2320"/>
    <m/>
    <m/>
    <m/>
    <m/>
    <m/>
    <m/>
    <m/>
  </r>
  <r>
    <x v="3"/>
    <s v="3000001.ACCIONES COMUNES"/>
    <x v="1"/>
    <s v="00. RECURSOS ORDINARIOS"/>
    <x v="1"/>
    <x v="1"/>
    <x v="1"/>
    <x v="36"/>
    <s v="S352000010069"/>
    <s v="SERVICIO DE PONENCIA - CAPACITACION DE PERSONAL"/>
    <s v="SERVICIO"/>
    <n v="2"/>
    <n v="1500"/>
    <n v="3000"/>
    <m/>
    <m/>
    <m/>
    <m/>
    <n v="3000"/>
    <m/>
    <m/>
    <m/>
    <m/>
    <m/>
    <m/>
    <m/>
  </r>
  <r>
    <x v="3"/>
    <s v="3000001.ACCIONES COMUNES"/>
    <x v="1"/>
    <s v="00. RECURSOS ORDINARIOS"/>
    <x v="1"/>
    <x v="1"/>
    <x v="1"/>
    <x v="10"/>
    <s v="S940500040010"/>
    <s v="ALQUILER DE LOCAL CONFERENCIAS"/>
    <s v="SERVICIO"/>
    <n v="2"/>
    <n v="350"/>
    <n v="700"/>
    <m/>
    <m/>
    <m/>
    <m/>
    <n v="700"/>
    <m/>
    <m/>
    <m/>
    <m/>
    <m/>
    <m/>
    <m/>
  </r>
  <r>
    <x v="3"/>
    <s v="3000001.ACCIONES COMUNES"/>
    <x v="1"/>
    <s v="00. RECURSOS ORDINARIOS"/>
    <x v="1"/>
    <x v="1"/>
    <x v="1"/>
    <x v="13"/>
    <m/>
    <s v="SUB TOTAL CN"/>
    <m/>
    <m/>
    <m/>
    <n v="14736"/>
    <n v="0"/>
    <n v="0"/>
    <n v="0"/>
    <n v="0"/>
    <n v="14736"/>
    <n v="0"/>
    <n v="0"/>
    <n v="0"/>
    <n v="0"/>
    <n v="0"/>
    <n v="0"/>
    <n v="0"/>
  </r>
  <r>
    <x v="3"/>
    <s v="3000001.ACCIONES COMUNES"/>
    <x v="1"/>
    <s v="00. RECURSOS ORDINARIOS"/>
    <x v="1"/>
    <x v="1"/>
    <x v="1"/>
    <x v="13"/>
    <m/>
    <s v="TOTAL C. NEONATAL"/>
    <m/>
    <m/>
    <n v="22520"/>
    <n v="22522"/>
    <n v="0"/>
    <n v="0"/>
    <n v="0"/>
    <n v="7786"/>
    <n v="14736"/>
    <n v="0"/>
    <n v="0"/>
    <n v="0"/>
    <n v="0"/>
    <n v="0"/>
    <n v="0"/>
    <n v="0"/>
  </r>
  <r>
    <x v="3"/>
    <s v="3000001.ACCIONES COMUNES"/>
    <x v="1"/>
    <s v="00. RECURSOS ORDINARIOS"/>
    <x v="1"/>
    <x v="1"/>
    <x v="1"/>
    <x v="13"/>
    <m/>
    <m/>
    <m/>
    <m/>
    <n v="-2"/>
    <m/>
    <m/>
    <m/>
    <m/>
    <m/>
    <m/>
    <m/>
    <m/>
    <m/>
    <m/>
    <m/>
    <m/>
    <m/>
  </r>
  <r>
    <x v="3"/>
    <s v="3000001.ACCIONES COMUNES"/>
    <x v="1"/>
    <s v="00. RECURSOS ORDINARIOS"/>
    <x v="1"/>
    <x v="1"/>
    <x v="1"/>
    <x v="43"/>
    <m/>
    <m/>
    <m/>
    <m/>
    <m/>
    <m/>
    <m/>
    <m/>
    <m/>
    <m/>
    <m/>
    <m/>
    <m/>
    <m/>
    <m/>
    <m/>
    <m/>
    <m/>
  </r>
  <r>
    <x v="3"/>
    <s v="3000001.ACCIONES COMUNES"/>
    <x v="1"/>
    <s v="00. RECURSOS ORDINARIOS"/>
    <x v="1"/>
    <x v="1"/>
    <x v="1"/>
    <x v="44"/>
    <s v="CAPACITACION EN INMUNIZACIONES EN LAS DIFERENTES ETAPAS VIDA"/>
    <m/>
    <m/>
    <m/>
    <m/>
    <m/>
    <m/>
    <m/>
    <m/>
    <m/>
    <m/>
    <m/>
    <m/>
    <m/>
    <m/>
    <m/>
    <m/>
    <m/>
  </r>
  <r>
    <x v="3"/>
    <s v="3000001.ACCIONES COMUNES"/>
    <x v="1"/>
    <s v="00. RECURSOS ORDINARIOS"/>
    <x v="1"/>
    <x v="1"/>
    <x v="1"/>
    <x v="6"/>
    <s v="S901000010008"/>
    <s v="TRASLADO PERSONAL - COMISION DE SERVICIO - PASAJES TERRESTRE PROVINCIAL"/>
    <s v="SERVICIO"/>
    <n v="8"/>
    <n v="100"/>
    <n v="800"/>
    <m/>
    <m/>
    <m/>
    <n v="300"/>
    <n v="300"/>
    <n v="200"/>
    <m/>
    <m/>
    <m/>
    <m/>
    <m/>
    <m/>
  </r>
  <r>
    <x v="3"/>
    <s v="3000001.ACCIONES COMUNES"/>
    <x v="1"/>
    <s v="00. RECURSOS ORDINARIOS"/>
    <x v="1"/>
    <x v="1"/>
    <x v="1"/>
    <x v="2"/>
    <s v="S901000010011"/>
    <s v="COMISION DE SERVICIOS - VIATICOS "/>
    <s v="SERVICIO"/>
    <n v="28"/>
    <n v="147"/>
    <n v="4116"/>
    <m/>
    <m/>
    <m/>
    <n v="1470"/>
    <n v="1470"/>
    <n v="1176"/>
    <m/>
    <m/>
    <m/>
    <m/>
    <m/>
    <m/>
  </r>
  <r>
    <x v="3"/>
    <s v="3000001.ACCIONES COMUNES"/>
    <x v="1"/>
    <s v="00. RECURSOS ORDINARIOS"/>
    <x v="1"/>
    <x v="1"/>
    <x v="1"/>
    <x v="37"/>
    <s v="B710600040004"/>
    <s v="FOLDER MANILA TAMAÑO A4"/>
    <s v="UNIDAD"/>
    <n v="150"/>
    <n v="0.5"/>
    <n v="75"/>
    <m/>
    <n v="75"/>
    <m/>
    <m/>
    <m/>
    <m/>
    <m/>
    <m/>
    <m/>
    <m/>
    <m/>
    <m/>
  </r>
  <r>
    <x v="3"/>
    <s v="3000001.ACCIONES COMUNES"/>
    <x v="1"/>
    <s v="00. RECURSOS ORDINARIOS"/>
    <x v="1"/>
    <x v="1"/>
    <x v="1"/>
    <x v="37"/>
    <s v="B716000010208"/>
    <s v="BOLIGRAFO (LAPICERO) DE TINTA SECA PUNTA FINA COLOR AZUL "/>
    <s v="UNIDAD"/>
    <n v="217"/>
    <n v="0.65"/>
    <n v="141.05000000000001"/>
    <m/>
    <n v="141.05000000000001"/>
    <m/>
    <m/>
    <m/>
    <m/>
    <m/>
    <m/>
    <m/>
    <m/>
    <m/>
    <m/>
  </r>
  <r>
    <x v="3"/>
    <s v="3000001.ACCIONES COMUNES"/>
    <x v="1"/>
    <s v="00. RECURSOS ORDINARIOS"/>
    <x v="1"/>
    <x v="1"/>
    <x v="1"/>
    <x v="32"/>
    <s v="B172100070020"/>
    <s v="DIESEL B5 S50"/>
    <s v="GALON"/>
    <n v="141"/>
    <n v="17"/>
    <n v="2413"/>
    <m/>
    <n v="2413"/>
    <m/>
    <m/>
    <m/>
    <m/>
    <m/>
    <m/>
    <m/>
    <m/>
    <m/>
    <m/>
  </r>
  <r>
    <x v="3"/>
    <s v="3000001.ACCIONES COMUNES"/>
    <x v="1"/>
    <s v="00. RECURSOS ORDINARIOS"/>
    <x v="1"/>
    <x v="1"/>
    <x v="1"/>
    <x v="37"/>
    <s v="B716000060421"/>
    <s v="PLUMON PARA PIZARRA ACRILICA PUNTA GRUESA COLOR AZUL"/>
    <s v="UNIDAD"/>
    <n v="5"/>
    <n v="4.5"/>
    <n v="22.5"/>
    <m/>
    <n v="22.5"/>
    <m/>
    <m/>
    <m/>
    <m/>
    <m/>
    <m/>
    <m/>
    <m/>
    <m/>
    <m/>
  </r>
  <r>
    <x v="3"/>
    <s v="3000001.ACCIONES COMUNES"/>
    <x v="1"/>
    <s v="00. RECURSOS ORDINARIOS"/>
    <x v="1"/>
    <x v="1"/>
    <x v="1"/>
    <x v="37"/>
    <s v="B716000060423"/>
    <s v="PLUMON PARA PIZARRA ACRILICA PUNTA GRUESA COLOR NEGRO"/>
    <s v="UNIDAD"/>
    <n v="5"/>
    <n v="4.5"/>
    <n v="22.5"/>
    <m/>
    <n v="22.5"/>
    <m/>
    <m/>
    <m/>
    <m/>
    <m/>
    <m/>
    <m/>
    <m/>
    <m/>
    <m/>
  </r>
  <r>
    <x v="3"/>
    <s v="3000001.ACCIONES COMUNES"/>
    <x v="1"/>
    <s v="00. RECURSOS ORDINARIOS"/>
    <x v="1"/>
    <x v="1"/>
    <x v="1"/>
    <x v="37"/>
    <s v="B716000060424"/>
    <s v="PLUMON PARA PIZARRA ACRILICA PUNTA GRUESA COLOR VERDE"/>
    <s v="UNIDAD"/>
    <n v="4"/>
    <n v="3.5"/>
    <n v="14"/>
    <m/>
    <n v="14"/>
    <m/>
    <m/>
    <m/>
    <m/>
    <m/>
    <m/>
    <m/>
    <m/>
    <m/>
    <m/>
  </r>
  <r>
    <x v="3"/>
    <s v="3000001.ACCIONES COMUNES"/>
    <x v="1"/>
    <s v="00. RECURSOS ORDINARIOS"/>
    <x v="1"/>
    <x v="1"/>
    <x v="1"/>
    <x v="37"/>
    <s v="B710300160064"/>
    <s v="CINTA DE PAPEL PARA ENMASCARAR - MASKING TAPE 2 IN X 18 YD"/>
    <s v="UNIDAD"/>
    <n v="4"/>
    <n v="5.5"/>
    <n v="22"/>
    <m/>
    <n v="22"/>
    <m/>
    <m/>
    <m/>
    <m/>
    <m/>
    <m/>
    <m/>
    <m/>
    <m/>
    <m/>
  </r>
  <r>
    <x v="3"/>
    <s v="3000001.ACCIONES COMUNES"/>
    <x v="1"/>
    <s v="00. RECURSOS ORDINARIOS"/>
    <x v="1"/>
    <x v="1"/>
    <x v="1"/>
    <x v="33"/>
    <s v="S701000040002"/>
    <s v="SERVICIO DE FOTOCOPIADO"/>
    <s v="UNIDAD"/>
    <n v="1494"/>
    <n v="0.1"/>
    <n v="149.4"/>
    <m/>
    <n v="149.4"/>
    <m/>
    <m/>
    <m/>
    <m/>
    <m/>
    <m/>
    <m/>
    <m/>
    <m/>
    <m/>
  </r>
  <r>
    <x v="3"/>
    <s v="3000001.ACCIONES COMUNES"/>
    <x v="1"/>
    <s v="00. RECURSOS ORDINARIOS"/>
    <x v="1"/>
    <x v="1"/>
    <x v="1"/>
    <x v="37"/>
    <s v="B717200260121"/>
    <s v="PAPELOGRAFO CUADRICULADO 60G DE 86 CM X 61CM"/>
    <s v="UNIDAD"/>
    <n v="101"/>
    <n v="0.6"/>
    <n v="60.599999999999994"/>
    <m/>
    <n v="60.599999999999994"/>
    <m/>
    <m/>
    <m/>
    <m/>
    <m/>
    <m/>
    <m/>
    <m/>
    <m/>
    <m/>
  </r>
  <r>
    <x v="3"/>
    <s v="3000001.ACCIONES COMUNES"/>
    <x v="1"/>
    <s v="00. RECURSOS ORDINARIOS"/>
    <x v="1"/>
    <x v="1"/>
    <x v="1"/>
    <x v="37"/>
    <s v="B716000060413"/>
    <s v="PLUMON MARCADOR DE TINTA AL AGUA PUNTA GRUESA COLOR NEGRO"/>
    <s v="UNIDAD"/>
    <n v="3"/>
    <n v="4.5"/>
    <n v="13.5"/>
    <m/>
    <n v="13.5"/>
    <m/>
    <m/>
    <m/>
    <m/>
    <m/>
    <m/>
    <m/>
    <m/>
    <m/>
    <m/>
  </r>
  <r>
    <x v="3"/>
    <s v="3000001.ACCIONES COMUNES"/>
    <x v="1"/>
    <s v="00. RECURSOS ORDINARIOS"/>
    <x v="1"/>
    <x v="1"/>
    <x v="1"/>
    <x v="37"/>
    <s v="B716000060414"/>
    <s v="PLUMON MARCADOR DE TINTA AL AGUA PUNTA GRUESA COLOR ROJO"/>
    <s v="UNIDAD"/>
    <n v="5"/>
    <n v="2.9"/>
    <n v="14.5"/>
    <m/>
    <n v="14.5"/>
    <m/>
    <m/>
    <m/>
    <m/>
    <m/>
    <m/>
    <m/>
    <m/>
    <m/>
    <m/>
  </r>
  <r>
    <x v="3"/>
    <s v="3000001.ACCIONES COMUNES"/>
    <x v="1"/>
    <s v="00. RECURSOS ORDINARIOS"/>
    <x v="1"/>
    <x v="1"/>
    <x v="1"/>
    <x v="37"/>
    <s v="B716000060415"/>
    <s v="PLUMON MARCADOR DE TINTA AL AGUA PUNTA GRUESA COLOR AZUL"/>
    <s v="UNIDAD"/>
    <n v="5"/>
    <n v="3"/>
    <n v="15"/>
    <m/>
    <n v="15"/>
    <m/>
    <m/>
    <m/>
    <m/>
    <m/>
    <m/>
    <m/>
    <m/>
    <m/>
    <m/>
  </r>
  <r>
    <x v="3"/>
    <s v="3000001.ACCIONES COMUNES"/>
    <x v="1"/>
    <s v="00. RECURSOS ORDINARIOS"/>
    <x v="1"/>
    <x v="1"/>
    <x v="1"/>
    <x v="37"/>
    <s v="B716000060416"/>
    <s v="PLUMON MARCADOR DE TINTA AL AGUA PUNTA GRUESA COLOR VERDE"/>
    <s v="UNIDAD"/>
    <n v="5"/>
    <n v="2.5"/>
    <n v="12.5"/>
    <m/>
    <n v="12.5"/>
    <m/>
    <m/>
    <m/>
    <m/>
    <m/>
    <m/>
    <m/>
    <m/>
    <m/>
    <m/>
  </r>
  <r>
    <x v="3"/>
    <s v="3000001.ACCIONES COMUNES"/>
    <x v="1"/>
    <s v="00. RECURSOS ORDINARIOS"/>
    <x v="1"/>
    <x v="1"/>
    <x v="1"/>
    <x v="13"/>
    <m/>
    <s v="SUB TOTAL "/>
    <m/>
    <m/>
    <m/>
    <n v="7891.55"/>
    <n v="0"/>
    <n v="2975.55"/>
    <n v="0"/>
    <n v="1770"/>
    <n v="1770"/>
    <n v="1376"/>
    <n v="0"/>
    <n v="0"/>
    <n v="0"/>
    <n v="0"/>
    <n v="0"/>
    <n v="0"/>
  </r>
  <r>
    <x v="3"/>
    <s v="3000001.ACCIONES COMUNES"/>
    <x v="1"/>
    <s v="00. RECURSOS ORDINARIOS"/>
    <x v="1"/>
    <x v="1"/>
    <x v="1"/>
    <x v="44"/>
    <s v="CAPACITACION EN  MANEJO ADECUADO DE CADENA DE FRIO"/>
    <m/>
    <m/>
    <m/>
    <m/>
    <m/>
    <m/>
    <m/>
    <m/>
    <m/>
    <m/>
    <m/>
    <m/>
    <m/>
    <m/>
    <m/>
    <m/>
    <m/>
  </r>
  <r>
    <x v="3"/>
    <s v="3000001.ACCIONES COMUNES"/>
    <x v="1"/>
    <s v="00. RECURSOS ORDINARIOS"/>
    <x v="1"/>
    <x v="1"/>
    <x v="1"/>
    <x v="6"/>
    <s v="S901000010008"/>
    <s v="TRASLADO PERSONAL - COMISION DE SERVICIO - PASAJES TERRESTRE PROVINCIAL"/>
    <s v="SERVICIO"/>
    <n v="8"/>
    <n v="100"/>
    <n v="800"/>
    <m/>
    <m/>
    <n v="300"/>
    <n v="300"/>
    <n v="200"/>
    <m/>
    <m/>
    <m/>
    <m/>
    <m/>
    <m/>
    <m/>
  </r>
  <r>
    <x v="3"/>
    <s v="3000001.ACCIONES COMUNES"/>
    <x v="1"/>
    <s v="00. RECURSOS ORDINARIOS"/>
    <x v="1"/>
    <x v="1"/>
    <x v="1"/>
    <x v="2"/>
    <s v="S901000010011"/>
    <s v="COMISION DE SERVICIOS - VIATICOS "/>
    <s v="SERVICIO"/>
    <n v="28"/>
    <n v="147"/>
    <n v="4116"/>
    <m/>
    <m/>
    <n v="1470"/>
    <n v="1470"/>
    <n v="1176"/>
    <m/>
    <m/>
    <m/>
    <m/>
    <m/>
    <m/>
    <m/>
  </r>
  <r>
    <x v="3"/>
    <s v="3000001.ACCIONES COMUNES"/>
    <x v="1"/>
    <s v="00. RECURSOS ORDINARIOS"/>
    <x v="1"/>
    <x v="1"/>
    <x v="1"/>
    <x v="37"/>
    <s v="B710600040004"/>
    <s v="FOLDER MANILA TAMAÑO A4"/>
    <s v="UNIDAD"/>
    <n v="149"/>
    <n v="0.5"/>
    <n v="74.5"/>
    <m/>
    <n v="74.5"/>
    <m/>
    <m/>
    <m/>
    <m/>
    <m/>
    <m/>
    <m/>
    <m/>
    <m/>
    <m/>
  </r>
  <r>
    <x v="3"/>
    <s v="3000001.ACCIONES COMUNES"/>
    <x v="1"/>
    <s v="00. RECURSOS ORDINARIOS"/>
    <x v="1"/>
    <x v="1"/>
    <x v="1"/>
    <x v="37"/>
    <s v="B716000010208"/>
    <s v="BOLIGRAFO (LAPICERO) DE TINTA SECA PUNTA FINA COLOR AZUL "/>
    <s v="UNIDAD"/>
    <n v="214"/>
    <n v="0.65"/>
    <n v="139.35"/>
    <m/>
    <n v="139.35"/>
    <m/>
    <m/>
    <m/>
    <m/>
    <m/>
    <m/>
    <m/>
    <m/>
    <m/>
    <m/>
  </r>
  <r>
    <x v="3"/>
    <s v="3000001.ACCIONES COMUNES"/>
    <x v="1"/>
    <s v="00. RECURSOS ORDINARIOS"/>
    <x v="1"/>
    <x v="1"/>
    <x v="1"/>
    <x v="32"/>
    <s v="B172100070020"/>
    <s v="DIESEL B5 S50"/>
    <s v="GALON"/>
    <n v="141"/>
    <n v="17"/>
    <n v="2397"/>
    <m/>
    <n v="2397"/>
    <m/>
    <m/>
    <m/>
    <m/>
    <m/>
    <m/>
    <m/>
    <m/>
    <m/>
    <m/>
  </r>
  <r>
    <x v="3"/>
    <s v="3000001.ACCIONES COMUNES"/>
    <x v="1"/>
    <s v="00. RECURSOS ORDINARIOS"/>
    <x v="1"/>
    <x v="1"/>
    <x v="1"/>
    <x v="33"/>
    <s v="S701000040002"/>
    <s v="SERVICIO DE FOTOCOPIADO"/>
    <s v="UNIDAD"/>
    <n v="1496"/>
    <n v="0.1"/>
    <n v="149.6"/>
    <m/>
    <n v="149.6"/>
    <m/>
    <m/>
    <m/>
    <m/>
    <m/>
    <m/>
    <m/>
    <m/>
    <m/>
    <m/>
  </r>
  <r>
    <x v="3"/>
    <s v="3000001.ACCIONES COMUNES"/>
    <x v="1"/>
    <s v="00. RECURSOS ORDINARIOS"/>
    <x v="1"/>
    <x v="1"/>
    <x v="1"/>
    <x v="13"/>
    <m/>
    <s v="SUB TOTAL "/>
    <m/>
    <m/>
    <m/>
    <n v="7676.4500000000007"/>
    <n v="0"/>
    <n v="2760.45"/>
    <n v="1770"/>
    <n v="1770"/>
    <n v="1376"/>
    <n v="0"/>
    <n v="0"/>
    <n v="0"/>
    <n v="0"/>
    <n v="0"/>
    <m/>
    <m/>
  </r>
  <r>
    <x v="3"/>
    <s v="3000001.ACCIONES COMUNES"/>
    <x v="1"/>
    <s v="00. RECURSOS ORDINARIOS"/>
    <x v="1"/>
    <x v="1"/>
    <x v="1"/>
    <x v="13"/>
    <m/>
    <s v="TOTAL ESNI"/>
    <m/>
    <m/>
    <m/>
    <n v="15568"/>
    <n v="0"/>
    <n v="5736"/>
    <n v="1770"/>
    <n v="3540"/>
    <n v="3146"/>
    <n v="1376"/>
    <n v="0"/>
    <n v="0"/>
    <n v="0"/>
    <n v="0"/>
    <n v="0"/>
    <n v="0"/>
  </r>
  <r>
    <x v="3"/>
    <s v="3000001.ACCIONES COMUNES"/>
    <x v="1"/>
    <s v="00. RECURSOS ORDINARIOS"/>
    <x v="1"/>
    <x v="1"/>
    <x v="1"/>
    <x v="45"/>
    <m/>
    <m/>
    <m/>
    <m/>
    <m/>
    <m/>
    <m/>
    <m/>
    <m/>
    <m/>
    <m/>
    <m/>
    <m/>
    <m/>
    <m/>
    <m/>
    <m/>
    <m/>
  </r>
  <r>
    <x v="3"/>
    <s v="3000001.ACCIONES COMUNES"/>
    <x v="1"/>
    <s v="00. RECURSOS ORDINARIOS"/>
    <x v="1"/>
    <x v="1"/>
    <x v="1"/>
    <x v="18"/>
    <s v="REUNION TECNICA DE LOS PRODUCTOS DEL DIT"/>
    <m/>
    <m/>
    <m/>
    <m/>
    <m/>
    <m/>
    <m/>
    <m/>
    <m/>
    <m/>
    <m/>
    <m/>
    <m/>
    <m/>
    <m/>
    <m/>
    <m/>
  </r>
  <r>
    <x v="3"/>
    <s v="3000001.ACCIONES COMUNES"/>
    <x v="1"/>
    <s v="00. RECURSOS ORDINARIOS"/>
    <x v="1"/>
    <x v="1"/>
    <x v="1"/>
    <x v="5"/>
    <s v="S040100010005"/>
    <s v="SERVICIO DE ATENCION DE REFRIGERIOS "/>
    <s v="SERVICIO"/>
    <n v="183"/>
    <n v="10"/>
    <n v="1830"/>
    <m/>
    <m/>
    <m/>
    <n v="1830"/>
    <m/>
    <m/>
    <m/>
    <m/>
    <m/>
    <m/>
    <m/>
    <m/>
  </r>
  <r>
    <x v="3"/>
    <s v="3000001.ACCIONES COMUNES"/>
    <x v="1"/>
    <s v="00. RECURSOS ORDINARIOS"/>
    <x v="1"/>
    <x v="1"/>
    <x v="1"/>
    <x v="6"/>
    <s v="S901000010008"/>
    <s v="TRASLADO PERSONAL - COMISION DE SERVICIO - PASAJES TERRES. NACIONAL"/>
    <s v="SERVICIO"/>
    <n v="18"/>
    <n v="100"/>
    <n v="1770"/>
    <m/>
    <m/>
    <m/>
    <n v="1770"/>
    <m/>
    <m/>
    <m/>
    <m/>
    <m/>
    <m/>
    <m/>
    <m/>
  </r>
  <r>
    <x v="3"/>
    <s v="3000001.ACCIONES COMUNES"/>
    <x v="1"/>
    <s v="00. RECURSOS ORDINARIOS"/>
    <x v="1"/>
    <x v="1"/>
    <x v="1"/>
    <x v="2"/>
    <s v="S901000010011"/>
    <s v="COMISION DE SERVICIOS - VIATICOS "/>
    <s v="SERVICIO"/>
    <n v="54"/>
    <n v="147"/>
    <n v="7938"/>
    <m/>
    <m/>
    <m/>
    <n v="7938"/>
    <m/>
    <m/>
    <m/>
    <m/>
    <m/>
    <m/>
    <m/>
    <m/>
  </r>
  <r>
    <x v="3"/>
    <s v="3000001.ACCIONES COMUNES"/>
    <x v="1"/>
    <s v="00. RECURSOS ORDINARIOS"/>
    <x v="1"/>
    <x v="1"/>
    <x v="1"/>
    <x v="10"/>
    <s v="S940500040010"/>
    <s v="ALQUILER DE LOCAL CONFERENCIAS"/>
    <s v="SERVICIO"/>
    <n v="3"/>
    <n v="350"/>
    <n v="1050"/>
    <m/>
    <m/>
    <m/>
    <n v="1050"/>
    <m/>
    <m/>
    <m/>
    <m/>
    <m/>
    <m/>
    <m/>
    <m/>
  </r>
  <r>
    <x v="3"/>
    <s v="3000001.ACCIONES COMUNES"/>
    <x v="1"/>
    <s v="00. RECURSOS ORDINARIOS"/>
    <x v="1"/>
    <x v="1"/>
    <x v="1"/>
    <x v="13"/>
    <m/>
    <s v="TOTAL PPoRDIT"/>
    <m/>
    <m/>
    <m/>
    <n v="12588"/>
    <n v="0"/>
    <n v="0"/>
    <n v="0"/>
    <n v="12588"/>
    <n v="0"/>
    <n v="0"/>
    <n v="0"/>
    <n v="0"/>
    <n v="0"/>
    <n v="0"/>
    <n v="0"/>
    <n v="0"/>
  </r>
  <r>
    <x v="3"/>
    <s v="3000001.ACCIONES COMUNES"/>
    <x v="1"/>
    <s v="00. RECURSOS ORDINARIOS"/>
    <x v="1"/>
    <x v="1"/>
    <x v="1"/>
    <x v="13"/>
    <s v="TOTAL: (3324702)IMPLEMENTACION DE DOCUMENTOS TECNICOS NORMATIVOS"/>
    <m/>
    <m/>
    <m/>
    <m/>
    <n v="136123"/>
    <n v="0"/>
    <n v="11392"/>
    <n v="8724"/>
    <n v="57710"/>
    <n v="47219"/>
    <n v="11078"/>
    <n v="0"/>
    <n v="0"/>
    <n v="0"/>
    <n v="0"/>
    <n v="0"/>
    <n v="0"/>
  </r>
  <r>
    <x v="3"/>
    <s v="3000001.ACCIONES COMUNES"/>
    <x v="1"/>
    <s v="00. RECURSOS ORDINARIOS"/>
    <x v="1"/>
    <x v="1"/>
    <x v="1"/>
    <x v="46"/>
    <m/>
    <m/>
    <m/>
    <m/>
    <m/>
    <n v="136123"/>
    <n v="0"/>
    <n v="11392"/>
    <n v="8724"/>
    <n v="57710"/>
    <n v="47219"/>
    <n v="11078"/>
    <n v="0"/>
    <n v="0"/>
    <n v="0"/>
    <n v="0"/>
    <n v="0"/>
    <n v="0"/>
  </r>
  <r>
    <x v="0"/>
    <m/>
    <x v="0"/>
    <m/>
    <x v="0"/>
    <x v="0"/>
    <x v="0"/>
    <x v="13"/>
    <m/>
    <m/>
    <m/>
    <m/>
    <m/>
    <m/>
    <m/>
    <m/>
    <m/>
    <m/>
    <m/>
    <m/>
    <m/>
    <m/>
    <m/>
    <m/>
    <m/>
    <m/>
  </r>
  <r>
    <x v="0"/>
    <m/>
    <x v="0"/>
    <m/>
    <x v="0"/>
    <x v="0"/>
    <x v="0"/>
    <x v="23"/>
    <m/>
    <s v="DIRECCION EJECUTIVA DE GESTION ESTRATEGICA Y ARTICULACION EN SALUD PUBLICA"/>
    <m/>
    <m/>
    <m/>
    <m/>
    <m/>
    <m/>
    <m/>
    <m/>
    <m/>
    <m/>
    <m/>
    <m/>
    <m/>
    <m/>
    <m/>
    <m/>
  </r>
  <r>
    <x v="0"/>
    <m/>
    <x v="0"/>
    <m/>
    <x v="0"/>
    <x v="0"/>
    <x v="0"/>
    <x v="24"/>
    <m/>
    <s v="DIRECCION DE ATENCION INTEGRAL DE SALUD"/>
    <m/>
    <m/>
    <m/>
    <m/>
    <m/>
    <m/>
    <m/>
    <m/>
    <m/>
    <m/>
    <m/>
    <m/>
    <m/>
    <m/>
    <m/>
    <m/>
  </r>
  <r>
    <x v="0"/>
    <m/>
    <x v="0"/>
    <m/>
    <x v="0"/>
    <x v="0"/>
    <x v="0"/>
    <x v="25"/>
    <m/>
    <s v="1001.PRODUCTOS ESPECIFICOS PARA DESARROLLO INFANTIL TEMPRANO"/>
    <m/>
    <m/>
    <m/>
    <m/>
    <m/>
    <m/>
    <m/>
    <m/>
    <m/>
    <m/>
    <m/>
    <m/>
    <m/>
    <m/>
    <m/>
    <m/>
  </r>
  <r>
    <x v="0"/>
    <m/>
    <x v="0"/>
    <m/>
    <x v="0"/>
    <x v="0"/>
    <x v="0"/>
    <x v="26"/>
    <m/>
    <s v="3000001.ACCIONES COMUNES"/>
    <m/>
    <m/>
    <m/>
    <m/>
    <m/>
    <m/>
    <m/>
    <m/>
    <m/>
    <m/>
    <m/>
    <m/>
    <m/>
    <m/>
    <m/>
    <m/>
  </r>
  <r>
    <x v="0"/>
    <m/>
    <x v="0"/>
    <m/>
    <x v="0"/>
    <x v="0"/>
    <x v="0"/>
    <x v="27"/>
    <m/>
    <s v="5004426.MONITOREO, SUPERVISION, EVALUACION Y CONTROL DEL PROGRAMA ARTICULADO NUTRICIONAL"/>
    <m/>
    <m/>
    <m/>
    <m/>
    <m/>
    <m/>
    <m/>
    <m/>
    <m/>
    <m/>
    <m/>
    <m/>
    <m/>
    <m/>
    <m/>
    <m/>
  </r>
  <r>
    <x v="0"/>
    <m/>
    <x v="0"/>
    <m/>
    <x v="0"/>
    <x v="0"/>
    <x v="0"/>
    <x v="28"/>
    <m/>
    <s v="00. RECURSOS ORDINARIOS"/>
    <m/>
    <m/>
    <m/>
    <m/>
    <m/>
    <m/>
    <m/>
    <m/>
    <m/>
    <m/>
    <m/>
    <m/>
    <m/>
    <m/>
    <m/>
    <m/>
  </r>
  <r>
    <x v="0"/>
    <m/>
    <x v="0"/>
    <m/>
    <x v="0"/>
    <x v="0"/>
    <x v="0"/>
    <x v="29"/>
    <m/>
    <s v="0044276.MONITOREO, SUPERVISION, EVALUACION Y CONTROL DEL PROGRAMA ARTICULADO NUTRICIONAL"/>
    <m/>
    <m/>
    <m/>
    <m/>
    <m/>
    <m/>
    <m/>
    <m/>
    <m/>
    <m/>
    <m/>
    <m/>
    <m/>
    <m/>
    <m/>
    <m/>
  </r>
  <r>
    <x v="0"/>
    <m/>
    <x v="0"/>
    <m/>
    <x v="0"/>
    <x v="0"/>
    <x v="0"/>
    <x v="27"/>
    <m/>
    <s v="43 - 5004426.MONITOREO, SUPERVISION, EVALUACION Y CONTROL DEL PROGRAMA ARTICULADO NUTRICIONAL"/>
    <m/>
    <m/>
    <m/>
    <m/>
    <m/>
    <m/>
    <m/>
    <m/>
    <m/>
    <m/>
    <m/>
    <m/>
    <m/>
    <m/>
    <m/>
    <m/>
  </r>
  <r>
    <x v="0"/>
    <m/>
    <x v="0"/>
    <m/>
    <x v="0"/>
    <x v="0"/>
    <x v="0"/>
    <x v="30"/>
    <m/>
    <s v="EQUIPOS PPoR DIT"/>
    <m/>
    <m/>
    <m/>
    <m/>
    <m/>
    <m/>
    <m/>
    <m/>
    <m/>
    <m/>
    <m/>
    <m/>
    <m/>
    <m/>
    <m/>
    <m/>
  </r>
  <r>
    <x v="2"/>
    <s v="PRODUCTO"/>
    <x v="2"/>
    <s v="FF.TT"/>
    <x v="2"/>
    <x v="2"/>
    <x v="2"/>
    <x v="31"/>
    <s v="Cod. / Item (13 Dígitos)"/>
    <s v="Descripción"/>
    <s v="U.M."/>
    <s v="Cantidad"/>
    <s v="P. _x000a_Unitario"/>
    <s v="Total"/>
    <s v="Ene"/>
    <s v="Feb"/>
    <s v="Mar"/>
    <s v="Abr"/>
    <s v="May"/>
    <s v="Jun"/>
    <s v="Jul"/>
    <s v="Ago"/>
    <s v="Set"/>
    <s v="Oct"/>
    <s v="Nov"/>
    <s v="Dic"/>
  </r>
  <r>
    <x v="4"/>
    <s v="3000001.ACCIONES COMUNES"/>
    <x v="1"/>
    <s v="00. RECURSOS ORDINARIOS"/>
    <x v="1"/>
    <x v="1"/>
    <x v="1"/>
    <x v="47"/>
    <s v="(4427607) MONITOREO DE LOS PRODUCTOS DE LA FUNCION SALUD DEL PPOR DIT"/>
    <m/>
    <m/>
    <m/>
    <m/>
    <m/>
    <m/>
    <m/>
    <m/>
    <m/>
    <m/>
    <m/>
    <m/>
    <m/>
    <m/>
    <m/>
    <m/>
    <m/>
  </r>
  <r>
    <x v="4"/>
    <s v="3000001.ACCIONES COMUNES"/>
    <x v="1"/>
    <s v="00. RECURSOS ORDINARIOS"/>
    <x v="1"/>
    <x v="1"/>
    <x v="1"/>
    <x v="41"/>
    <m/>
    <m/>
    <m/>
    <m/>
    <m/>
    <m/>
    <m/>
    <m/>
    <m/>
    <m/>
    <m/>
    <m/>
    <m/>
    <m/>
    <m/>
    <m/>
    <m/>
    <m/>
  </r>
  <r>
    <x v="4"/>
    <s v="3000001.ACCIONES COMUNES"/>
    <x v="1"/>
    <s v="00. RECURSOS ORDINARIOS"/>
    <x v="1"/>
    <x v="1"/>
    <x v="1"/>
    <x v="1"/>
    <s v="Monitoreo y asistencia tecnica de las actividades de promocion de la salud en marco al DIT en redes y EESS priorizados"/>
    <m/>
    <m/>
    <m/>
    <m/>
    <m/>
    <m/>
    <m/>
    <m/>
    <m/>
    <m/>
    <m/>
    <m/>
    <m/>
    <m/>
    <m/>
    <m/>
    <m/>
  </r>
  <r>
    <x v="4"/>
    <s v="3000001.ACCIONES COMUNES"/>
    <x v="1"/>
    <s v="00. RECURSOS ORDINARIOS"/>
    <x v="1"/>
    <x v="1"/>
    <x v="1"/>
    <x v="2"/>
    <s v="S901000070006"/>
    <s v="VIATICOS Y ASIGNACIONES POR COMISION DE SERVICIO"/>
    <s v="SERVICIO"/>
    <n v="16"/>
    <n v="147"/>
    <n v="2352"/>
    <m/>
    <m/>
    <m/>
    <n v="1176"/>
    <m/>
    <n v="1176"/>
    <m/>
    <m/>
    <m/>
    <m/>
    <m/>
    <m/>
  </r>
  <r>
    <x v="4"/>
    <s v="3000001.ACCIONES COMUNES"/>
    <x v="1"/>
    <s v="00. RECURSOS ORDINARIOS"/>
    <x v="1"/>
    <x v="1"/>
    <x v="1"/>
    <x v="2"/>
    <s v="S901000070006"/>
    <s v="ASIGNACIONES EN GENERAL - VIÁTICOS DENTRO DE LA PROVINCIA "/>
    <s v="SERVICIO"/>
    <n v="50"/>
    <n v="84"/>
    <n v="4200"/>
    <m/>
    <m/>
    <m/>
    <n v="2100"/>
    <m/>
    <n v="2100"/>
    <m/>
    <m/>
    <m/>
    <m/>
    <m/>
    <m/>
  </r>
  <r>
    <x v="4"/>
    <s v="3000001.ACCIONES COMUNES"/>
    <x v="1"/>
    <s v="00. RECURSOS ORDINARIOS"/>
    <x v="1"/>
    <x v="1"/>
    <x v="1"/>
    <x v="48"/>
    <s v="S040100010005"/>
    <s v="SERVICIO DE ATENCION DE REFRIGERIOS"/>
    <s v="UNIDAD"/>
    <n v="199"/>
    <n v="8"/>
    <n v="1592"/>
    <m/>
    <m/>
    <m/>
    <n v="796"/>
    <m/>
    <n v="796"/>
    <m/>
    <m/>
    <m/>
    <m/>
    <m/>
    <m/>
  </r>
  <r>
    <x v="4"/>
    <s v="3000001.ACCIONES COMUNES"/>
    <x v="1"/>
    <s v="00. RECURSOS ORDINARIOS"/>
    <x v="1"/>
    <x v="1"/>
    <x v="1"/>
    <x v="32"/>
    <s v="B172100090009"/>
    <s v="GASOHOL REGULAR"/>
    <s v="GALON"/>
    <n v="109"/>
    <n v="17"/>
    <n v="1856"/>
    <m/>
    <n v="1856"/>
    <m/>
    <m/>
    <m/>
    <m/>
    <m/>
    <m/>
    <m/>
    <m/>
    <m/>
    <m/>
  </r>
  <r>
    <x v="4"/>
    <s v="3000001.ACCIONES COMUNES"/>
    <x v="1"/>
    <s v="00. RECURSOS ORDINARIOS"/>
    <x v="1"/>
    <x v="1"/>
    <x v="1"/>
    <x v="13"/>
    <m/>
    <s v="TOTAL PROMOCION"/>
    <m/>
    <m/>
    <m/>
    <n v="10000"/>
    <n v="0"/>
    <n v="1856"/>
    <n v="0"/>
    <n v="4072"/>
    <n v="0"/>
    <n v="4072"/>
    <n v="0"/>
    <n v="0"/>
    <n v="0"/>
    <n v="0"/>
    <n v="0"/>
    <n v="0"/>
  </r>
  <r>
    <x v="4"/>
    <s v="3000001.ACCIONES COMUNES"/>
    <x v="1"/>
    <s v="00. RECURSOS ORDINARIOS"/>
    <x v="1"/>
    <x v="1"/>
    <x v="1"/>
    <x v="13"/>
    <m/>
    <m/>
    <m/>
    <m/>
    <m/>
    <m/>
    <m/>
    <m/>
    <m/>
    <m/>
    <m/>
    <m/>
    <m/>
    <m/>
    <m/>
    <m/>
    <m/>
    <m/>
  </r>
  <r>
    <x v="4"/>
    <s v="3000001.ACCIONES COMUNES"/>
    <x v="1"/>
    <s v="00. RECURSOS ORDINARIOS"/>
    <x v="1"/>
    <x v="1"/>
    <x v="1"/>
    <x v="49"/>
    <m/>
    <m/>
    <m/>
    <m/>
    <m/>
    <m/>
    <m/>
    <m/>
    <m/>
    <m/>
    <m/>
    <m/>
    <m/>
    <m/>
    <m/>
    <m/>
    <m/>
    <m/>
  </r>
  <r>
    <x v="4"/>
    <s v="3000001.ACCIONES COMUNES"/>
    <x v="1"/>
    <s v="00. RECURSOS ORDINARIOS"/>
    <x v="1"/>
    <x v="1"/>
    <x v="1"/>
    <x v="18"/>
    <s v="Monitoreo mediante el sistema SISMED"/>
    <m/>
    <m/>
    <m/>
    <m/>
    <m/>
    <m/>
    <m/>
    <m/>
    <m/>
    <m/>
    <m/>
    <m/>
    <m/>
    <m/>
    <m/>
    <m/>
    <m/>
  </r>
  <r>
    <x v="4"/>
    <s v="3000001.ACCIONES COMUNES"/>
    <x v="1"/>
    <s v="00. RECURSOS ORDINARIOS"/>
    <x v="1"/>
    <x v="1"/>
    <x v="1"/>
    <x v="2"/>
    <s v="S901000070006"/>
    <s v="ASIGNACIONES EN GENERAL - VIÁTICOS PARA 02PERSONAS POR 3 DÍAS X 06 REDES "/>
    <s v="SERVICIO"/>
    <n v="20"/>
    <n v="147"/>
    <n v="2940"/>
    <n v="0"/>
    <n v="0"/>
    <n v="2940"/>
    <m/>
    <m/>
    <m/>
    <m/>
    <m/>
    <m/>
    <m/>
    <m/>
    <m/>
  </r>
  <r>
    <x v="4"/>
    <s v="3000001.ACCIONES COMUNES"/>
    <x v="1"/>
    <s v="00. RECURSOS ORDINARIOS"/>
    <x v="1"/>
    <x v="1"/>
    <x v="1"/>
    <x v="9"/>
    <n v="767400063595"/>
    <s v="TONER DE IMPRESORA PARA HP COD. REF. 151A NEGRO"/>
    <s v="UNIDAD"/>
    <n v="6"/>
    <n v="526.08299999999997"/>
    <n v="3156.4979999999996"/>
    <m/>
    <n v="3156.4979999999996"/>
    <m/>
    <m/>
    <m/>
    <m/>
    <m/>
    <m/>
    <m/>
    <m/>
    <m/>
    <m/>
  </r>
  <r>
    <x v="4"/>
    <s v="3000001.ACCIONES COMUNES"/>
    <x v="1"/>
    <s v="00. RECURSOS ORDINARIOS"/>
    <x v="1"/>
    <x v="1"/>
    <x v="1"/>
    <x v="32"/>
    <s v="172100070020"/>
    <s v="DIESEL B5 S50 (FUNCIONAMIENTO DEL GRUPO ELECTROGENO DE CADENA DE FRIO)"/>
    <s v="GALÒN"/>
    <n v="229"/>
    <n v="17"/>
    <n v="3903.5"/>
    <m/>
    <n v="3903.5"/>
    <m/>
    <m/>
    <m/>
    <m/>
    <m/>
    <m/>
    <m/>
    <m/>
    <m/>
    <m/>
  </r>
  <r>
    <x v="4"/>
    <s v="3000001.ACCIONES COMUNES"/>
    <x v="1"/>
    <s v="00. RECURSOS ORDINARIOS"/>
    <x v="1"/>
    <x v="1"/>
    <x v="1"/>
    <x v="4"/>
    <m/>
    <m/>
    <m/>
    <m/>
    <m/>
    <n v="9999.9979999999996"/>
    <n v="0"/>
    <n v="7059.9979999999996"/>
    <n v="2940"/>
    <n v="0"/>
    <n v="0"/>
    <n v="0"/>
    <n v="0"/>
    <n v="0"/>
    <n v="0"/>
    <n v="0"/>
    <n v="0"/>
    <n v="0"/>
  </r>
  <r>
    <x v="4"/>
    <s v="3000001.ACCIONES COMUNES"/>
    <x v="1"/>
    <s v="00. RECURSOS ORDINARIOS"/>
    <x v="1"/>
    <x v="1"/>
    <x v="1"/>
    <x v="13"/>
    <m/>
    <s v="TOTAL DEMID"/>
    <m/>
    <m/>
    <m/>
    <n v="9999.9979999999996"/>
    <n v="0"/>
    <n v="7059.9979999999996"/>
    <n v="2940"/>
    <n v="0"/>
    <n v="0"/>
    <n v="0"/>
    <n v="0"/>
    <n v="0"/>
    <n v="0"/>
    <n v="0"/>
    <n v="0"/>
    <n v="0"/>
  </r>
  <r>
    <x v="4"/>
    <s v="3000001.ACCIONES COMUNES"/>
    <x v="1"/>
    <s v="00. RECURSOS ORDINARIOS"/>
    <x v="1"/>
    <x v="1"/>
    <x v="1"/>
    <x v="13"/>
    <m/>
    <m/>
    <m/>
    <m/>
    <m/>
    <m/>
    <m/>
    <m/>
    <m/>
    <m/>
    <m/>
    <m/>
    <m/>
    <m/>
    <m/>
    <m/>
    <m/>
    <m/>
  </r>
  <r>
    <x v="4"/>
    <s v="3000001.ACCIONES COMUNES"/>
    <x v="1"/>
    <s v="00. RECURSOS ORDINARIOS"/>
    <x v="1"/>
    <x v="1"/>
    <x v="1"/>
    <x v="34"/>
    <m/>
    <m/>
    <m/>
    <m/>
    <m/>
    <m/>
    <m/>
    <m/>
    <m/>
    <m/>
    <m/>
    <m/>
    <m/>
    <m/>
    <m/>
    <m/>
    <m/>
    <m/>
  </r>
  <r>
    <x v="4"/>
    <s v="3000001.ACCIONES COMUNES"/>
    <x v="1"/>
    <s v="00. RECURSOS ORDINARIOS"/>
    <x v="1"/>
    <x v="1"/>
    <x v="1"/>
    <x v="1"/>
    <s v="Seguimiento y monitoreo  a los EESS que se encuentran  en alerta criticade  en el marco de la disminucion de la DCI y Anemia en la region Huancavelica  "/>
    <m/>
    <m/>
    <m/>
    <m/>
    <m/>
    <m/>
    <m/>
    <m/>
    <m/>
    <m/>
    <m/>
    <m/>
    <m/>
    <m/>
    <m/>
    <m/>
    <m/>
  </r>
  <r>
    <x v="4"/>
    <s v="3000001.ACCIONES COMUNES"/>
    <x v="1"/>
    <s v="00. RECURSOS ORDINARIOS"/>
    <x v="1"/>
    <x v="1"/>
    <x v="1"/>
    <x v="2"/>
    <s v="S901000070006"/>
    <s v="ASIGNACIONES EN GENERAL - VIÁTICOS PARA 02PERSONAS POR 3 DÍAS X 06 REDES "/>
    <s v="SERVICIO"/>
    <n v="25"/>
    <n v="147"/>
    <n v="3675"/>
    <m/>
    <m/>
    <m/>
    <n v="1470"/>
    <n v="1470"/>
    <n v="735"/>
    <m/>
    <m/>
    <m/>
    <m/>
    <m/>
    <m/>
  </r>
  <r>
    <x v="4"/>
    <s v="3000001.ACCIONES COMUNES"/>
    <x v="1"/>
    <s v="00. RECURSOS ORDINARIOS"/>
    <x v="1"/>
    <x v="1"/>
    <x v="1"/>
    <x v="2"/>
    <s v="S901000070006"/>
    <s v="ASIGNACIONES EN GENERAL - VIÁTICOS DENTRO DE LA PROVINCIA PARA 2 PERSONAS POR 3 DÍAS"/>
    <s v="SERVICIO"/>
    <n v="9"/>
    <n v="84"/>
    <n v="676"/>
    <m/>
    <m/>
    <n v="172"/>
    <n v="252"/>
    <n v="252"/>
    <m/>
    <m/>
    <m/>
    <m/>
    <m/>
    <m/>
    <m/>
  </r>
  <r>
    <x v="4"/>
    <s v="3000001.ACCIONES COMUNES"/>
    <x v="1"/>
    <s v="00. RECURSOS ORDINARIOS"/>
    <x v="1"/>
    <x v="1"/>
    <x v="1"/>
    <x v="50"/>
    <s v="B740878680001"/>
    <s v="MONITOR CON PROCESADOR INTEGRADO"/>
    <s v="UNIDAD"/>
    <n v="1"/>
    <n v="5500"/>
    <n v="5500"/>
    <m/>
    <m/>
    <n v="5500"/>
    <m/>
    <m/>
    <m/>
    <m/>
    <m/>
    <m/>
    <m/>
    <m/>
    <m/>
  </r>
  <r>
    <x v="4"/>
    <s v="3000001.ACCIONES COMUNES"/>
    <x v="1"/>
    <s v="00. RECURSOS ORDINARIOS"/>
    <x v="1"/>
    <x v="1"/>
    <x v="1"/>
    <x v="32"/>
    <s v="B172100090009"/>
    <s v="GASOHOL REGULAR"/>
    <s v="GALON"/>
    <n v="188"/>
    <n v="17"/>
    <n v="3196"/>
    <m/>
    <n v="3196"/>
    <m/>
    <m/>
    <m/>
    <m/>
    <m/>
    <m/>
    <m/>
    <m/>
    <m/>
    <m/>
  </r>
  <r>
    <x v="4"/>
    <s v="3000001.ACCIONES COMUNES"/>
    <x v="1"/>
    <s v="00. RECURSOS ORDINARIOS"/>
    <x v="1"/>
    <x v="1"/>
    <x v="1"/>
    <x v="51"/>
    <s v="B091100100003"/>
    <s v="BEBIDA HIDRATANTE X 500ML"/>
    <s v="UNIDAD"/>
    <n v="395"/>
    <n v="1.92"/>
    <n v="758.4"/>
    <m/>
    <m/>
    <n v="758.4"/>
    <m/>
    <m/>
    <m/>
    <m/>
    <m/>
    <m/>
    <m/>
    <m/>
    <m/>
  </r>
  <r>
    <x v="4"/>
    <s v="3000001.ACCIONES COMUNES"/>
    <x v="1"/>
    <s v="00. RECURSOS ORDINARIOS"/>
    <x v="1"/>
    <x v="1"/>
    <x v="1"/>
    <x v="51"/>
    <s v="B096800010438"/>
    <s v="GALLETA INTEGRAL CON MIEL X35GR"/>
    <s v="UNIDAD"/>
    <n v="310"/>
    <n v="0.7"/>
    <n v="217"/>
    <m/>
    <m/>
    <n v="217"/>
    <m/>
    <m/>
    <m/>
    <m/>
    <m/>
    <m/>
    <m/>
    <m/>
    <m/>
  </r>
  <r>
    <x v="4"/>
    <s v="3000001.ACCIONES COMUNES"/>
    <x v="1"/>
    <s v="00. RECURSOS ORDINARIOS"/>
    <x v="1"/>
    <x v="1"/>
    <x v="1"/>
    <x v="9"/>
    <s v="B716000090103"/>
    <s v="TAMPON CON CUBUERTA DE PLASTICO TAMAÑO  GRANDE COLOR NEGRO"/>
    <s v="UNIDAD"/>
    <n v="3"/>
    <n v="5"/>
    <n v="15"/>
    <m/>
    <n v="15"/>
    <m/>
    <m/>
    <m/>
    <m/>
    <m/>
    <m/>
    <m/>
    <m/>
    <m/>
    <m/>
  </r>
  <r>
    <x v="4"/>
    <s v="3000001.ACCIONES COMUNES"/>
    <x v="1"/>
    <s v="00. RECURSOS ORDINARIOS"/>
    <x v="1"/>
    <x v="1"/>
    <x v="1"/>
    <x v="9"/>
    <s v="B716000090104"/>
    <s v="TAMPON CON CUBUERTA DE PLASTICO TAMAÑO  GRANDE COLOR AZUL"/>
    <s v="UNIDAD"/>
    <n v="3"/>
    <n v="5"/>
    <n v="16"/>
    <m/>
    <n v="16"/>
    <m/>
    <m/>
    <m/>
    <m/>
    <m/>
    <m/>
    <m/>
    <m/>
    <m/>
    <m/>
  </r>
  <r>
    <x v="4"/>
    <s v="3000001.ACCIONES COMUNES"/>
    <x v="1"/>
    <s v="00. RECURSOS ORDINARIOS"/>
    <x v="1"/>
    <x v="1"/>
    <x v="1"/>
    <x v="9"/>
    <s v="B767400051789"/>
    <s v="TINTA DE IMPRESIÓN PARA EPSON COD. REF. T673220 CIAN - C673"/>
    <s v="UNIDAD"/>
    <n v="6"/>
    <n v="52"/>
    <n v="312"/>
    <m/>
    <n v="312"/>
    <m/>
    <m/>
    <m/>
    <m/>
    <m/>
    <m/>
    <m/>
    <m/>
    <m/>
    <m/>
  </r>
  <r>
    <x v="4"/>
    <s v="3000001.ACCIONES COMUNES"/>
    <x v="1"/>
    <s v="00. RECURSOS ORDINARIOS"/>
    <x v="1"/>
    <x v="1"/>
    <x v="1"/>
    <x v="9"/>
    <s v="B767400051790"/>
    <s v="TINTA DE IMPRESIÓN PARA EPSON COD. REF. T673320 MAGENTA-M673"/>
    <s v="UNIDAD"/>
    <n v="6"/>
    <n v="52"/>
    <n v="312"/>
    <m/>
    <n v="312"/>
    <m/>
    <m/>
    <m/>
    <m/>
    <m/>
    <m/>
    <m/>
    <m/>
    <m/>
    <m/>
  </r>
  <r>
    <x v="4"/>
    <s v="3000001.ACCIONES COMUNES"/>
    <x v="1"/>
    <s v="00. RECURSOS ORDINARIOS"/>
    <x v="1"/>
    <x v="1"/>
    <x v="1"/>
    <x v="9"/>
    <s v="B767400051791"/>
    <s v="TINTA DE IMPRESIÓN PARA EPSON COD. REF. T673420 AMARILLO - Y673"/>
    <s v="UNIDAD"/>
    <n v="6"/>
    <n v="52"/>
    <n v="312"/>
    <m/>
    <n v="312"/>
    <m/>
    <m/>
    <m/>
    <m/>
    <m/>
    <m/>
    <m/>
    <m/>
    <m/>
    <m/>
  </r>
  <r>
    <x v="4"/>
    <s v="3000001.ACCIONES COMUNES"/>
    <x v="1"/>
    <s v="00. RECURSOS ORDINARIOS"/>
    <x v="1"/>
    <x v="1"/>
    <x v="1"/>
    <x v="9"/>
    <s v="B767400051792"/>
    <s v="TINTA DE IMPRESIÓN PARA EPSON COD. REF. T673520 CIAN CLARO -LC673"/>
    <s v="UNIDAD"/>
    <n v="6"/>
    <n v="52"/>
    <n v="312"/>
    <m/>
    <n v="312"/>
    <m/>
    <m/>
    <m/>
    <m/>
    <m/>
    <m/>
    <m/>
    <m/>
    <m/>
    <m/>
  </r>
  <r>
    <x v="4"/>
    <s v="3000001.ACCIONES COMUNES"/>
    <x v="1"/>
    <s v="00. RECURSOS ORDINARIOS"/>
    <x v="1"/>
    <x v="1"/>
    <x v="1"/>
    <x v="9"/>
    <s v="B767400051793"/>
    <s v="TINTA DE IMPRESIÓN PARA EPSON COD. REF. T673620 MAGENTA CLARO-LM673"/>
    <s v="UNIDAD"/>
    <n v="6"/>
    <n v="52"/>
    <n v="312"/>
    <m/>
    <n v="312"/>
    <m/>
    <m/>
    <m/>
    <m/>
    <m/>
    <m/>
    <m/>
    <m/>
    <m/>
    <m/>
  </r>
  <r>
    <x v="4"/>
    <s v="3000001.ACCIONES COMUNES"/>
    <x v="1"/>
    <s v="00. RECURSOS ORDINARIOS"/>
    <x v="1"/>
    <x v="1"/>
    <x v="1"/>
    <x v="52"/>
    <s v="B890300040137"/>
    <s v="BOLSO DE LONA TIPO MORRAL "/>
    <s v="UNIDAD"/>
    <n v="46"/>
    <n v="65"/>
    <n v="3000"/>
    <m/>
    <m/>
    <n v="3000"/>
    <m/>
    <m/>
    <m/>
    <m/>
    <m/>
    <m/>
    <m/>
    <m/>
    <m/>
  </r>
  <r>
    <x v="4"/>
    <s v="3000001.ACCIONES COMUNES"/>
    <x v="1"/>
    <s v="00. RECURSOS ORDINARIOS"/>
    <x v="1"/>
    <x v="1"/>
    <x v="1"/>
    <x v="4"/>
    <m/>
    <m/>
    <m/>
    <m/>
    <n v="16123"/>
    <n v="18613.400000000001"/>
    <n v="0"/>
    <n v="4787"/>
    <n v="9647.4"/>
    <n v="1722"/>
    <n v="1722"/>
    <n v="735"/>
    <n v="0"/>
    <n v="0"/>
    <n v="0"/>
    <n v="0"/>
    <n v="0"/>
    <n v="0"/>
  </r>
  <r>
    <x v="4"/>
    <s v="3000001.ACCIONES COMUNES"/>
    <x v="1"/>
    <s v="00. RECURSOS ORDINARIOS"/>
    <x v="1"/>
    <x v="1"/>
    <x v="1"/>
    <x v="1"/>
    <s v="Monitoreo y Seguimiento de las intervenciones de la anemia en el marco de la implementacion del Plan Multisectorial para la prevencion y Control de la anemai 2024 al 2030  de la region Huancavelica.  "/>
    <m/>
    <m/>
    <m/>
    <m/>
    <m/>
    <m/>
    <m/>
    <m/>
    <m/>
    <m/>
    <m/>
    <m/>
    <m/>
    <m/>
    <m/>
    <m/>
    <m/>
  </r>
  <r>
    <x v="4"/>
    <s v="3000001.ACCIONES COMUNES"/>
    <x v="1"/>
    <s v="00. RECURSOS ORDINARIOS"/>
    <x v="1"/>
    <x v="1"/>
    <x v="1"/>
    <x v="2"/>
    <s v="S901000070006"/>
    <s v="ASIGNACIONES EN GENERAL - VIÁTICOS PARA 02PERSONAS POR 3 DÍAS X 06 REDES "/>
    <s v="SERVICIO"/>
    <n v="24"/>
    <n v="147"/>
    <n v="3582"/>
    <m/>
    <m/>
    <m/>
    <n v="1470"/>
    <n v="1470"/>
    <n v="642"/>
    <m/>
    <m/>
    <m/>
    <m/>
    <m/>
    <m/>
  </r>
  <r>
    <x v="4"/>
    <s v="3000001.ACCIONES COMUNES"/>
    <x v="1"/>
    <s v="00. RECURSOS ORDINARIOS"/>
    <x v="1"/>
    <x v="1"/>
    <x v="1"/>
    <x v="2"/>
    <s v="S901000070006"/>
    <s v="ASIGNACIONES EN GENERAL - VIÁTICOS DENTRO DE LA PROVINCIA PARA 2 PERSONAS POR 3 DÍAS"/>
    <s v="SERVICIO"/>
    <n v="9"/>
    <n v="84"/>
    <n v="676"/>
    <m/>
    <m/>
    <n v="172"/>
    <n v="252"/>
    <n v="252"/>
    <m/>
    <m/>
    <m/>
    <m/>
    <m/>
    <m/>
    <m/>
  </r>
  <r>
    <x v="4"/>
    <s v="3000001.ACCIONES COMUNES"/>
    <x v="1"/>
    <s v="00. RECURSOS ORDINARIOS"/>
    <x v="1"/>
    <x v="1"/>
    <x v="1"/>
    <x v="9"/>
    <s v="B767400051788"/>
    <s v="TINTA DE IMPRESIÓN PARA EPSON COD. REF. T673120 NEGRO-BK 673"/>
    <s v="UNIDAD"/>
    <n v="6"/>
    <n v="52"/>
    <n v="312"/>
    <m/>
    <n v="312"/>
    <m/>
    <m/>
    <m/>
    <m/>
    <m/>
    <m/>
    <m/>
    <m/>
    <m/>
    <m/>
  </r>
  <r>
    <x v="4"/>
    <s v="3000001.ACCIONES COMUNES"/>
    <x v="1"/>
    <s v="00. RECURSOS ORDINARIOS"/>
    <x v="1"/>
    <x v="1"/>
    <x v="1"/>
    <x v="53"/>
    <s v="S870500030053"/>
    <s v="SERVICIO DE INTERNET INALAMBRICO PORTATIL"/>
    <s v="SERVICIO"/>
    <n v="12"/>
    <n v="160"/>
    <n v="1920"/>
    <n v="160"/>
    <n v="160"/>
    <n v="160"/>
    <n v="160"/>
    <n v="160"/>
    <n v="160"/>
    <n v="160"/>
    <n v="160"/>
    <n v="160"/>
    <n v="160"/>
    <n v="160"/>
    <n v="160"/>
  </r>
  <r>
    <x v="4"/>
    <s v="3000001.ACCIONES COMUNES"/>
    <x v="1"/>
    <s v="00. RECURSOS ORDINARIOS"/>
    <x v="1"/>
    <x v="1"/>
    <x v="1"/>
    <x v="54"/>
    <s v="S942000030010"/>
    <s v="ALQUILER DE CAMIONETA"/>
    <s v="SERVICIO"/>
    <n v="20"/>
    <n v="500"/>
    <n v="10000"/>
    <m/>
    <m/>
    <m/>
    <n v="2500"/>
    <n v="1000"/>
    <n v="2000"/>
    <n v="2500"/>
    <n v="2000"/>
    <m/>
    <m/>
    <m/>
    <m/>
  </r>
  <r>
    <x v="4"/>
    <s v="3000001.ACCIONES COMUNES"/>
    <x v="1"/>
    <s v="00. RECURSOS ORDINARIOS"/>
    <x v="1"/>
    <x v="1"/>
    <x v="1"/>
    <x v="9"/>
    <s v="B711100030005"/>
    <s v="CORRECTOR LIQUIDO TIPO LAPICERO "/>
    <s v="UNIDAD"/>
    <n v="22"/>
    <n v="2.5"/>
    <n v="55"/>
    <m/>
    <n v="55"/>
    <m/>
    <m/>
    <m/>
    <m/>
    <m/>
    <m/>
    <m/>
    <m/>
    <m/>
    <m/>
  </r>
  <r>
    <x v="4"/>
    <s v="3000001.ACCIONES COMUNES"/>
    <x v="1"/>
    <s v="00. RECURSOS ORDINARIOS"/>
    <x v="1"/>
    <x v="1"/>
    <x v="1"/>
    <x v="9"/>
    <s v="B710300030101"/>
    <s v="GOMA LIQUIDA X 250 g CON APLICADOR"/>
    <s v="UNIDAD"/>
    <n v="20"/>
    <n v="5"/>
    <n v="100"/>
    <m/>
    <n v="100"/>
    <m/>
    <m/>
    <m/>
    <m/>
    <m/>
    <m/>
    <m/>
    <m/>
    <m/>
    <m/>
  </r>
  <r>
    <x v="4"/>
    <s v="3000001.ACCIONES COMUNES"/>
    <x v="1"/>
    <s v="00. RECURSOS ORDINARIOS"/>
    <x v="1"/>
    <x v="1"/>
    <x v="1"/>
    <x v="51"/>
    <s v="B094100040068"/>
    <s v="MIXTURA DE FRUTAS SECAS 180 GR. APROX"/>
    <s v="UNIDAD"/>
    <n v="75"/>
    <n v="11"/>
    <n v="825"/>
    <m/>
    <m/>
    <n v="825"/>
    <m/>
    <m/>
    <m/>
    <m/>
    <m/>
    <m/>
    <m/>
    <m/>
    <m/>
  </r>
  <r>
    <x v="4"/>
    <s v="3000001.ACCIONES COMUNES"/>
    <x v="1"/>
    <s v="00. RECURSOS ORDINARIOS"/>
    <x v="1"/>
    <x v="1"/>
    <x v="1"/>
    <x v="51"/>
    <s v="B091100020018"/>
    <s v="AGUA MINERAL  SIN GAS X 620ML"/>
    <s v="UNIDAD"/>
    <n v="222"/>
    <n v="1.8"/>
    <n v="399.6"/>
    <m/>
    <m/>
    <n v="399.6"/>
    <m/>
    <m/>
    <m/>
    <m/>
    <m/>
    <m/>
    <m/>
    <m/>
    <m/>
  </r>
  <r>
    <x v="4"/>
    <s v="3000001.ACCIONES COMUNES"/>
    <x v="1"/>
    <s v="00. RECURSOS ORDINARIOS"/>
    <x v="1"/>
    <x v="1"/>
    <x v="1"/>
    <x v="55"/>
    <s v="S900100010004"/>
    <s v="SERVICIO DE COURIER NIVEL LOCAL Y NACIONAL"/>
    <s v="SERVICIO"/>
    <n v="200"/>
    <n v="8"/>
    <n v="1600"/>
    <m/>
    <n v="1600"/>
    <m/>
    <m/>
    <m/>
    <m/>
    <m/>
    <m/>
    <m/>
    <m/>
    <m/>
    <m/>
  </r>
  <r>
    <x v="4"/>
    <s v="3000001.ACCIONES COMUNES"/>
    <x v="1"/>
    <s v="00. RECURSOS ORDINARIOS"/>
    <x v="1"/>
    <x v="1"/>
    <x v="1"/>
    <x v="4"/>
    <m/>
    <m/>
    <m/>
    <m/>
    <m/>
    <n v="19469.599999999999"/>
    <n v="160"/>
    <n v="2227"/>
    <n v="1556.6"/>
    <n v="4382"/>
    <n v="2882"/>
    <n v="2802"/>
    <n v="2660"/>
    <n v="2160"/>
    <n v="160"/>
    <n v="160"/>
    <n v="160"/>
    <n v="160"/>
  </r>
  <r>
    <x v="4"/>
    <s v="3000001.ACCIONES COMUNES"/>
    <x v="1"/>
    <s v="00. RECURSOS ORDINARIOS"/>
    <x v="1"/>
    <x v="1"/>
    <x v="1"/>
    <x v="13"/>
    <m/>
    <s v="TOTAL ESANS"/>
    <m/>
    <m/>
    <m/>
    <n v="38083"/>
    <n v="160"/>
    <n v="7014"/>
    <n v="11204"/>
    <n v="6104"/>
    <n v="4604"/>
    <n v="3537"/>
    <n v="2660"/>
    <n v="2160"/>
    <n v="160"/>
    <n v="160"/>
    <n v="160"/>
    <n v="160"/>
  </r>
  <r>
    <x v="4"/>
    <s v="3000001.ACCIONES COMUNES"/>
    <x v="1"/>
    <s v="00. RECURSOS ORDINARIOS"/>
    <x v="1"/>
    <x v="1"/>
    <x v="1"/>
    <x v="13"/>
    <m/>
    <m/>
    <m/>
    <m/>
    <n v="38083"/>
    <n v="0"/>
    <m/>
    <m/>
    <m/>
    <m/>
    <m/>
    <m/>
    <m/>
    <m/>
    <m/>
    <m/>
    <m/>
    <m/>
  </r>
  <r>
    <x v="4"/>
    <s v="3000001.ACCIONES COMUNES"/>
    <x v="1"/>
    <s v="00. RECURSOS ORDINARIOS"/>
    <x v="1"/>
    <x v="1"/>
    <x v="1"/>
    <x v="56"/>
    <m/>
    <m/>
    <m/>
    <m/>
    <m/>
    <m/>
    <m/>
    <m/>
    <m/>
    <m/>
    <m/>
    <m/>
    <m/>
    <m/>
    <m/>
    <m/>
    <m/>
    <m/>
  </r>
  <r>
    <x v="4"/>
    <s v="3000001.ACCIONES COMUNES"/>
    <x v="1"/>
    <s v="00. RECURSOS ORDINARIOS"/>
    <x v="1"/>
    <x v="1"/>
    <x v="1"/>
    <x v="40"/>
    <s v="Fortalecimiento del soporte informatico"/>
    <m/>
    <m/>
    <m/>
    <m/>
    <m/>
    <m/>
    <m/>
    <m/>
    <m/>
    <m/>
    <m/>
    <m/>
    <m/>
    <m/>
    <m/>
    <m/>
    <m/>
  </r>
  <r>
    <x v="4"/>
    <s v="3000001.ACCIONES COMUNES"/>
    <x v="1"/>
    <s v="00. RECURSOS ORDINARIOS"/>
    <x v="1"/>
    <x v="1"/>
    <x v="1"/>
    <x v="31"/>
    <s v="Cod. / Item (13 Dígitos)"/>
    <s v="Descripción"/>
    <s v="U.M."/>
    <s v="Cantidad"/>
    <s v="P. _x000a_Unitario"/>
    <s v="Total"/>
    <s v="Ene"/>
    <s v="Feb"/>
    <s v="Mar"/>
    <s v="Abr"/>
    <s v="May"/>
    <s v="Jun"/>
    <s v="Jul"/>
    <s v="Ago"/>
    <s v="Set"/>
    <s v="Oct"/>
    <s v="Nov"/>
    <s v="Dic"/>
  </r>
  <r>
    <x v="4"/>
    <s v="3000001.ACCIONES COMUNES"/>
    <x v="1"/>
    <s v="00. RECURSOS ORDINARIOS"/>
    <x v="1"/>
    <x v="1"/>
    <x v="1"/>
    <x v="33"/>
    <s v="S701000020049"/>
    <s v="SERVICIO DE VIDEOCONFERENCIA"/>
    <s v="SERVICIO"/>
    <n v="1"/>
    <n v="26411.5"/>
    <n v="26411.5"/>
    <m/>
    <m/>
    <n v="26411.5"/>
    <m/>
    <m/>
    <m/>
    <m/>
    <m/>
    <m/>
    <m/>
    <m/>
    <m/>
  </r>
  <r>
    <x v="4"/>
    <s v="3000001.ACCIONES COMUNES"/>
    <x v="1"/>
    <s v="00. RECURSOS ORDINARIOS"/>
    <x v="1"/>
    <x v="1"/>
    <x v="1"/>
    <x v="57"/>
    <s v="S170100030340"/>
    <s v="SERVICIO DE DISEÑO DE SOFTWARE"/>
    <s v="SERVICIO"/>
    <n v="1"/>
    <n v="10000"/>
    <n v="10000"/>
    <m/>
    <m/>
    <n v="10000"/>
    <m/>
    <m/>
    <m/>
    <m/>
    <m/>
    <m/>
    <m/>
    <m/>
    <m/>
  </r>
  <r>
    <x v="4"/>
    <s v="3000001.ACCIONES COMUNES"/>
    <x v="1"/>
    <s v="00. RECURSOS ORDINARIOS"/>
    <x v="1"/>
    <x v="1"/>
    <x v="1"/>
    <x v="2"/>
    <s v="S901000010011"/>
    <s v="VIATICOS Y ASIGNACIONES POR COMISION DE SERVICIO "/>
    <s v="SERVICIO"/>
    <n v="14"/>
    <n v="147"/>
    <n v="2058"/>
    <m/>
    <m/>
    <n v="2058"/>
    <m/>
    <m/>
    <m/>
    <m/>
    <m/>
    <m/>
    <m/>
    <m/>
    <m/>
  </r>
  <r>
    <x v="4"/>
    <s v="3000001.ACCIONES COMUNES"/>
    <x v="1"/>
    <s v="00. RECURSOS ORDINARIOS"/>
    <x v="1"/>
    <x v="1"/>
    <x v="1"/>
    <x v="58"/>
    <s v="S901000010008"/>
    <s v="TRASLADO PERSONAL - COMISION DE SERVICIO - PASAJES TERRES. NACIONAL"/>
    <s v="SERVICIO"/>
    <n v="40"/>
    <n v="15"/>
    <n v="600"/>
    <m/>
    <m/>
    <n v="600"/>
    <m/>
    <m/>
    <m/>
    <m/>
    <m/>
    <m/>
    <m/>
    <m/>
    <m/>
  </r>
  <r>
    <x v="4"/>
    <s v="3000001.ACCIONES COMUNES"/>
    <x v="1"/>
    <s v="00. RECURSOS ORDINARIOS"/>
    <x v="1"/>
    <x v="1"/>
    <x v="1"/>
    <x v="11"/>
    <s v="S701000040002"/>
    <s v="FOTOCOPIADO"/>
    <s v="SERVICIO"/>
    <n v="6491.666666666667"/>
    <n v="0.06"/>
    <n v="389.5"/>
    <m/>
    <n v="389.5"/>
    <m/>
    <m/>
    <m/>
    <m/>
    <m/>
    <m/>
    <m/>
    <m/>
    <m/>
    <m/>
  </r>
  <r>
    <x v="4"/>
    <s v="3000001.ACCIONES COMUNES"/>
    <x v="1"/>
    <s v="00. RECURSOS ORDINARIOS"/>
    <x v="1"/>
    <x v="1"/>
    <x v="1"/>
    <x v="9"/>
    <s v="B716000010208"/>
    <s v="BOLIGRAFO (LAPICERO) DE TINTA SECA PUNTA FINA COLOR  AZUL"/>
    <s v="UNIDAD"/>
    <n v="48"/>
    <n v="0.65"/>
    <n v="31.200000000000003"/>
    <m/>
    <n v="31.200000000000003"/>
    <m/>
    <m/>
    <m/>
    <m/>
    <m/>
    <m/>
    <m/>
    <m/>
    <m/>
    <m/>
  </r>
  <r>
    <x v="4"/>
    <s v="3000001.ACCIONES COMUNES"/>
    <x v="1"/>
    <s v="00. RECURSOS ORDINARIOS"/>
    <x v="1"/>
    <x v="1"/>
    <x v="1"/>
    <x v="9"/>
    <s v="B767400062344"/>
    <s v="TONER DE IMPRESION PARA HP COD. REF. CF226A NEGRO - Para la Unidad de Estadistica"/>
    <s v="UNIDAD"/>
    <n v="1"/>
    <n v="509.8"/>
    <n v="509.8"/>
    <m/>
    <n v="509.8"/>
    <m/>
    <m/>
    <m/>
    <m/>
    <m/>
    <m/>
    <m/>
    <m/>
    <m/>
    <m/>
  </r>
  <r>
    <x v="4"/>
    <s v="3000001.ACCIONES COMUNES"/>
    <x v="1"/>
    <s v="00. RECURSOS ORDINARIOS"/>
    <x v="1"/>
    <x v="1"/>
    <x v="1"/>
    <x v="50"/>
    <s v="B740892000001"/>
    <s v="SERVIDOR (NAS)"/>
    <s v="UNIDAD"/>
    <n v="1"/>
    <n v="10000"/>
    <n v="10000"/>
    <m/>
    <m/>
    <n v="10000"/>
    <m/>
    <m/>
    <m/>
    <m/>
    <m/>
    <m/>
    <m/>
    <m/>
    <m/>
  </r>
  <r>
    <x v="4"/>
    <s v="3000001.ACCIONES COMUNES"/>
    <x v="1"/>
    <s v="00. RECURSOS ORDINARIOS"/>
    <x v="1"/>
    <x v="1"/>
    <x v="1"/>
    <x v="59"/>
    <s v="B462200500001"/>
    <s v="ACUMULADOR DE ENERGIA - EQUIPO DE UPS"/>
    <s v="UNIDAD"/>
    <n v="1"/>
    <n v="10000"/>
    <n v="10000"/>
    <m/>
    <m/>
    <n v="10000"/>
    <m/>
    <m/>
    <m/>
    <m/>
    <m/>
    <m/>
    <m/>
    <m/>
    <m/>
  </r>
  <r>
    <x v="4"/>
    <s v="3000001.ACCIONES COMUNES"/>
    <x v="1"/>
    <s v="00. RECURSOS ORDINARIOS"/>
    <x v="1"/>
    <x v="1"/>
    <x v="1"/>
    <x v="50"/>
    <s v="B740815400001"/>
    <s v="CONSOLA MULTIPLEXOR KVM"/>
    <s v="UNIDAD"/>
    <n v="1"/>
    <n v="5250"/>
    <n v="5250"/>
    <m/>
    <m/>
    <n v="5250"/>
    <m/>
    <m/>
    <m/>
    <m/>
    <m/>
    <m/>
    <m/>
    <m/>
    <m/>
  </r>
  <r>
    <x v="4"/>
    <s v="3000001.ACCIONES COMUNES"/>
    <x v="1"/>
    <s v="00. RECURSOS ORDINARIOS"/>
    <x v="1"/>
    <x v="1"/>
    <x v="1"/>
    <x v="13"/>
    <m/>
    <s v="TOTAL: OFICINA DE ESTADISTICA E INFORMATICA"/>
    <m/>
    <m/>
    <n v="40000"/>
    <n v="65250"/>
    <n v="0"/>
    <n v="930.5"/>
    <n v="64319.5"/>
    <n v="0"/>
    <n v="0"/>
    <n v="0"/>
    <n v="0"/>
    <n v="0"/>
    <n v="0"/>
    <n v="0"/>
    <n v="0"/>
    <n v="0"/>
  </r>
  <r>
    <x v="4"/>
    <s v="3000001.ACCIONES COMUNES"/>
    <x v="1"/>
    <s v="00. RECURSOS ORDINARIOS"/>
    <x v="1"/>
    <x v="1"/>
    <x v="1"/>
    <x v="13"/>
    <m/>
    <m/>
    <m/>
    <m/>
    <m/>
    <n v="-25250"/>
    <m/>
    <m/>
    <m/>
    <m/>
    <m/>
    <m/>
    <m/>
    <m/>
    <m/>
    <m/>
    <m/>
    <m/>
  </r>
  <r>
    <x v="4"/>
    <s v="3000001.ACCIONES COMUNES"/>
    <x v="1"/>
    <s v="00. RECURSOS ORDINARIOS"/>
    <x v="1"/>
    <x v="1"/>
    <x v="1"/>
    <x v="60"/>
    <m/>
    <m/>
    <m/>
    <m/>
    <m/>
    <m/>
    <m/>
    <m/>
    <m/>
    <m/>
    <m/>
    <m/>
    <m/>
    <m/>
    <m/>
    <m/>
    <m/>
    <m/>
  </r>
  <r>
    <x v="4"/>
    <s v="3000001.ACCIONES COMUNES"/>
    <x v="1"/>
    <s v="00. RECURSOS ORDINARIOS"/>
    <x v="1"/>
    <x v="1"/>
    <x v="1"/>
    <x v="40"/>
    <s v="Monitoreo de las actividades del  &quot;Paquete de Atención Integral del Niño&quot; en el marco del  (MCI)- FED-Implementación del DIT , Convenio de Gestión"/>
    <m/>
    <m/>
    <m/>
    <m/>
    <m/>
    <m/>
    <m/>
    <m/>
    <m/>
    <m/>
    <m/>
    <m/>
    <m/>
    <m/>
    <m/>
    <m/>
    <m/>
  </r>
  <r>
    <x v="4"/>
    <s v="3000001.ACCIONES COMUNES"/>
    <x v="1"/>
    <s v="00. RECURSOS ORDINARIOS"/>
    <x v="1"/>
    <x v="1"/>
    <x v="1"/>
    <x v="2"/>
    <s v="S901000010011"/>
    <s v="VIATICOS Y ASIGNACIONES POR COMISION DE SERVICIO"/>
    <s v="SERVICIO"/>
    <n v="35"/>
    <n v="147"/>
    <n v="5265"/>
    <m/>
    <m/>
    <n v="1470"/>
    <n v="1470"/>
    <n v="1470"/>
    <n v="855"/>
    <m/>
    <m/>
    <m/>
    <m/>
    <m/>
    <m/>
  </r>
  <r>
    <x v="4"/>
    <s v="3000001.ACCIONES COMUNES"/>
    <x v="1"/>
    <s v="00. RECURSOS ORDINARIOS"/>
    <x v="1"/>
    <x v="1"/>
    <x v="1"/>
    <x v="32"/>
    <s v="B172100090009"/>
    <s v="GASOHOL REGULAR"/>
    <s v="GALON"/>
    <n v="386"/>
    <n v="17"/>
    <n v="6567.5"/>
    <m/>
    <n v="6567.5"/>
    <m/>
    <m/>
    <m/>
    <m/>
    <m/>
    <m/>
    <m/>
    <m/>
    <m/>
    <m/>
  </r>
  <r>
    <x v="4"/>
    <s v="3000001.ACCIONES COMUNES"/>
    <x v="1"/>
    <s v="00. RECURSOS ORDINARIOS"/>
    <x v="1"/>
    <x v="1"/>
    <x v="1"/>
    <x v="11"/>
    <s v="S701000040002"/>
    <s v="SERVICIO DE FOTOCOPIADO"/>
    <s v="UNIDAD"/>
    <n v="9005"/>
    <n v="0.1"/>
    <n v="900.5"/>
    <m/>
    <n v="900.5"/>
    <m/>
    <m/>
    <m/>
    <m/>
    <m/>
    <m/>
    <m/>
    <m/>
    <m/>
    <m/>
  </r>
  <r>
    <x v="4"/>
    <s v="3000001.ACCIONES COMUNES"/>
    <x v="1"/>
    <s v="00. RECURSOS ORDINARIOS"/>
    <x v="1"/>
    <x v="1"/>
    <x v="1"/>
    <x v="9"/>
    <s v="B767400062983"/>
    <s v="TÓNER DE IMPRESIÓN PARA HP COD. REF. 58A CF258A NEGRO"/>
    <s v="UNIDAD"/>
    <n v="2"/>
    <n v="453.85700000000003"/>
    <n v="907.71400000000006"/>
    <m/>
    <n v="907.71400000000006"/>
    <m/>
    <m/>
    <m/>
    <m/>
    <m/>
    <m/>
    <m/>
    <m/>
    <m/>
    <m/>
  </r>
  <r>
    <x v="4"/>
    <s v="3000001.ACCIONES COMUNES"/>
    <x v="1"/>
    <s v="00. RECURSOS ORDINARIOS"/>
    <x v="1"/>
    <x v="1"/>
    <x v="1"/>
    <x v="9"/>
    <s v="B718500080026"/>
    <s v="GRAPA 26/6 X 5000"/>
    <s v="UNIDAD"/>
    <n v="6"/>
    <n v="5"/>
    <n v="30"/>
    <m/>
    <n v="30"/>
    <m/>
    <m/>
    <m/>
    <m/>
    <m/>
    <m/>
    <m/>
    <m/>
    <m/>
    <m/>
  </r>
  <r>
    <x v="4"/>
    <s v="3000001.ACCIONES COMUNES"/>
    <x v="1"/>
    <s v="00. RECURSOS ORDINARIOS"/>
    <x v="1"/>
    <x v="1"/>
    <x v="1"/>
    <x v="9"/>
    <s v="B716000010208"/>
    <s v="BOLIGRAFO (LAPICERO) DE TINTA SECA PUNTA FINA COLOR  AZUL"/>
    <s v="UNIDAD"/>
    <n v="65"/>
    <n v="0.65"/>
    <n v="42.29"/>
    <m/>
    <n v="42.29"/>
    <m/>
    <m/>
    <m/>
    <m/>
    <m/>
    <m/>
    <m/>
    <m/>
    <m/>
    <m/>
  </r>
  <r>
    <x v="4"/>
    <s v="3000001.ACCIONES COMUNES"/>
    <x v="1"/>
    <s v="00. RECURSOS ORDINARIOS"/>
    <x v="1"/>
    <x v="1"/>
    <x v="1"/>
    <x v="54"/>
    <s v="S942000030010"/>
    <s v="ALQUILER DE CAMIONETA (A TODO COSTO)"/>
    <s v="SERVICIO"/>
    <n v="7"/>
    <n v="500"/>
    <n v="3500"/>
    <m/>
    <m/>
    <m/>
    <n v="1000"/>
    <n v="1000"/>
    <n v="1500"/>
    <m/>
    <m/>
    <m/>
    <m/>
    <m/>
    <m/>
  </r>
  <r>
    <x v="4"/>
    <s v="3000001.ACCIONES COMUNES"/>
    <x v="1"/>
    <s v="00. RECURSOS ORDINARIOS"/>
    <x v="1"/>
    <x v="1"/>
    <x v="1"/>
    <x v="53"/>
    <s v="S870500030019"/>
    <s v="SERVICIO DE INTERNET "/>
    <s v="SERVICIO"/>
    <n v="12"/>
    <n v="160"/>
    <n v="1920"/>
    <n v="160"/>
    <n v="160"/>
    <n v="160"/>
    <n v="160"/>
    <n v="160"/>
    <n v="160"/>
    <n v="160"/>
    <n v="160"/>
    <n v="160"/>
    <n v="160"/>
    <n v="160"/>
    <n v="160"/>
  </r>
  <r>
    <x v="4"/>
    <s v="3000001.ACCIONES COMUNES"/>
    <x v="1"/>
    <s v="00. RECURSOS ORDINARIOS"/>
    <x v="1"/>
    <x v="1"/>
    <x v="1"/>
    <x v="51"/>
    <s v="B091100100003"/>
    <s v="BEBIDAS HIDRATANTES X 500ML"/>
    <s v="UNIDAD"/>
    <n v="310"/>
    <n v="1.92"/>
    <n v="595.19999999999993"/>
    <m/>
    <n v="595.19999999999993"/>
    <m/>
    <m/>
    <m/>
    <m/>
    <m/>
    <m/>
    <m/>
    <m/>
    <m/>
    <m/>
  </r>
  <r>
    <x v="4"/>
    <s v="3000001.ACCIONES COMUNES"/>
    <x v="1"/>
    <s v="00. RECURSOS ORDINARIOS"/>
    <x v="1"/>
    <x v="1"/>
    <x v="1"/>
    <x v="51"/>
    <s v="B096800010438"/>
    <s v="GALLETA INTEGRAL CON MIEL X35GR"/>
    <s v="UNIDAD"/>
    <n v="306"/>
    <n v="0.7"/>
    <n v="214.8"/>
    <m/>
    <n v="214.8"/>
    <m/>
    <m/>
    <m/>
    <m/>
    <m/>
    <m/>
    <m/>
    <m/>
    <m/>
    <m/>
  </r>
  <r>
    <x v="4"/>
    <s v="3000001.ACCIONES COMUNES"/>
    <x v="1"/>
    <s v="00. RECURSOS ORDINARIOS"/>
    <x v="1"/>
    <x v="1"/>
    <x v="1"/>
    <x v="55"/>
    <s v="S900100010014"/>
    <s v="SERVICIO DE MENSAJERIA NIVEL LOCAL, REGIONAL Y NACIONAL"/>
    <s v="SERVICIO"/>
    <n v="40"/>
    <n v="10"/>
    <n v="400"/>
    <m/>
    <n v="400"/>
    <m/>
    <m/>
    <m/>
    <m/>
    <m/>
    <m/>
    <m/>
    <m/>
    <m/>
    <m/>
  </r>
  <r>
    <x v="4"/>
    <s v="3000001.ACCIONES COMUNES"/>
    <x v="1"/>
    <s v="00. RECURSOS ORDINARIOS"/>
    <x v="1"/>
    <x v="1"/>
    <x v="1"/>
    <x v="13"/>
    <m/>
    <s v="Sub Total Actividad operativa"/>
    <m/>
    <m/>
    <m/>
    <n v="20343.004000000001"/>
    <n v="160"/>
    <n v="9818.0040000000008"/>
    <n v="1630"/>
    <n v="2630"/>
    <n v="2630"/>
    <n v="2515"/>
    <n v="160"/>
    <n v="160"/>
    <n v="160"/>
    <n v="160"/>
    <n v="160"/>
    <n v="160"/>
  </r>
  <r>
    <x v="4"/>
    <s v="3000001.ACCIONES COMUNES"/>
    <x v="1"/>
    <s v="00. RECURSOS ORDINARIOS"/>
    <x v="1"/>
    <x v="1"/>
    <x v="1"/>
    <x v="40"/>
    <s v="Reunión Técnica: Productos del PPoR DIT -Etapa de Vida Niño en las Redes  y Establecimientos de Salud  "/>
    <m/>
    <m/>
    <m/>
    <m/>
    <m/>
    <m/>
    <m/>
    <m/>
    <m/>
    <m/>
    <m/>
    <m/>
    <m/>
    <m/>
    <m/>
    <m/>
    <m/>
  </r>
  <r>
    <x v="4"/>
    <s v="3000001.ACCIONES COMUNES"/>
    <x v="1"/>
    <s v="00. RECURSOS ORDINARIOS"/>
    <x v="1"/>
    <x v="1"/>
    <x v="1"/>
    <x v="2"/>
    <s v="S901000010011"/>
    <s v="VIATICOS Y ASIGNACIONES POR COMISION DE SERVICIO "/>
    <s v="SERVICIO"/>
    <n v="51"/>
    <n v="147"/>
    <n v="7497"/>
    <m/>
    <m/>
    <n v="7497"/>
    <m/>
    <m/>
    <m/>
    <m/>
    <m/>
    <m/>
    <m/>
    <m/>
    <m/>
  </r>
  <r>
    <x v="4"/>
    <s v="3000001.ACCIONES COMUNES"/>
    <x v="1"/>
    <s v="00. RECURSOS ORDINARIOS"/>
    <x v="1"/>
    <x v="1"/>
    <x v="1"/>
    <x v="58"/>
    <s v="S901000010008"/>
    <s v="TRASLADO PERSONAL - COMISION DE SERVICIO - PASAJES TERRES. NACIONAL"/>
    <s v="SERVICIO"/>
    <n v="23"/>
    <n v="70"/>
    <n v="1610"/>
    <m/>
    <m/>
    <n v="1610"/>
    <m/>
    <m/>
    <m/>
    <m/>
    <m/>
    <m/>
    <m/>
    <m/>
    <m/>
  </r>
  <r>
    <x v="4"/>
    <s v="3000001.ACCIONES COMUNES"/>
    <x v="1"/>
    <s v="00. RECURSOS ORDINARIOS"/>
    <x v="1"/>
    <x v="1"/>
    <x v="1"/>
    <x v="48"/>
    <s v="S040100010005"/>
    <s v="SERVICIO DE ATENCION DE REFRIGERIOS "/>
    <s v="SERVICIO"/>
    <n v="210"/>
    <n v="10"/>
    <n v="2100"/>
    <m/>
    <m/>
    <n v="2100"/>
    <m/>
    <m/>
    <m/>
    <m/>
    <m/>
    <m/>
    <m/>
    <m/>
    <m/>
  </r>
  <r>
    <x v="4"/>
    <s v="3000001.ACCIONES COMUNES"/>
    <x v="1"/>
    <s v="00. RECURSOS ORDINARIOS"/>
    <x v="1"/>
    <x v="1"/>
    <x v="1"/>
    <x v="10"/>
    <s v="S940500040027"/>
    <s v="ALQUILER DE LOCAL"/>
    <s v="SERVICIO"/>
    <n v="3"/>
    <n v="350"/>
    <n v="1050"/>
    <m/>
    <m/>
    <n v="1050"/>
    <m/>
    <m/>
    <m/>
    <m/>
    <m/>
    <m/>
    <m/>
    <m/>
    <m/>
  </r>
  <r>
    <x v="4"/>
    <s v="3000001.ACCIONES COMUNES"/>
    <x v="1"/>
    <s v="00. RECURSOS ORDINARIOS"/>
    <x v="1"/>
    <x v="1"/>
    <x v="1"/>
    <x v="52"/>
    <s v="B890300040137"/>
    <s v="BOLSO DE LONA TIPO MORRAL "/>
    <s v="UNIDAD"/>
    <n v="36"/>
    <n v="65"/>
    <n v="2400"/>
    <m/>
    <m/>
    <n v="2400"/>
    <m/>
    <m/>
    <m/>
    <m/>
    <m/>
    <m/>
    <m/>
    <m/>
    <m/>
  </r>
  <r>
    <x v="4"/>
    <s v="3000001.ACCIONES COMUNES"/>
    <x v="1"/>
    <s v="00. RECURSOS ORDINARIOS"/>
    <x v="1"/>
    <x v="1"/>
    <x v="1"/>
    <x v="13"/>
    <m/>
    <s v="Sub Total Actividad operativa"/>
    <m/>
    <m/>
    <m/>
    <n v="14657"/>
    <m/>
    <m/>
    <n v="14657"/>
    <m/>
    <m/>
    <m/>
    <m/>
    <m/>
    <m/>
    <m/>
    <m/>
    <m/>
  </r>
  <r>
    <x v="4"/>
    <s v="3000001.ACCIONES COMUNES"/>
    <x v="1"/>
    <s v="00. RECURSOS ORDINARIOS"/>
    <x v="1"/>
    <x v="1"/>
    <x v="1"/>
    <x v="61"/>
    <m/>
    <m/>
    <m/>
    <m/>
    <n v="35000"/>
    <n v="35000.004000000001"/>
    <n v="160"/>
    <n v="9818.0040000000008"/>
    <n v="16287"/>
    <n v="2630"/>
    <n v="2630"/>
    <n v="2515"/>
    <n v="160"/>
    <n v="160"/>
    <n v="160"/>
    <n v="160"/>
    <n v="160"/>
    <n v="160"/>
  </r>
  <r>
    <x v="4"/>
    <s v="3000001.ACCIONES COMUNES"/>
    <x v="1"/>
    <s v="00. RECURSOS ORDINARIOS"/>
    <x v="1"/>
    <x v="1"/>
    <x v="1"/>
    <x v="45"/>
    <m/>
    <m/>
    <m/>
    <m/>
    <m/>
    <n v="-4.0000000008149073E-3"/>
    <m/>
    <m/>
    <m/>
    <m/>
    <m/>
    <m/>
    <m/>
    <m/>
    <m/>
    <m/>
    <m/>
    <m/>
  </r>
  <r>
    <x v="4"/>
    <s v="3000001.ACCIONES COMUNES"/>
    <x v="1"/>
    <s v="00. RECURSOS ORDINARIOS"/>
    <x v="1"/>
    <x v="1"/>
    <x v="1"/>
    <x v="40"/>
    <s v="Monitoreo de los Productos del DIT en las Redes  y Establecimientos de Salud  "/>
    <m/>
    <m/>
    <m/>
    <m/>
    <m/>
    <m/>
    <m/>
    <m/>
    <m/>
    <m/>
    <m/>
    <m/>
    <m/>
    <m/>
    <m/>
    <m/>
    <m/>
  </r>
  <r>
    <x v="4"/>
    <s v="3000001.ACCIONES COMUNES"/>
    <x v="1"/>
    <s v="00. RECURSOS ORDINARIOS"/>
    <x v="1"/>
    <x v="1"/>
    <x v="1"/>
    <x v="2"/>
    <s v="S901000010011"/>
    <s v="VIATICOS Y ASIGNACIONES POR COMISION DE SERVICIO "/>
    <s v="SERVICIO"/>
    <n v="80"/>
    <n v="147"/>
    <n v="11760"/>
    <m/>
    <m/>
    <n v="2940"/>
    <m/>
    <n v="2940"/>
    <n v="5880"/>
    <m/>
    <m/>
    <m/>
    <m/>
    <m/>
    <m/>
  </r>
  <r>
    <x v="4"/>
    <s v="3000001.ACCIONES COMUNES"/>
    <x v="1"/>
    <s v="00. RECURSOS ORDINARIOS"/>
    <x v="1"/>
    <x v="1"/>
    <x v="1"/>
    <x v="58"/>
    <s v="S901000010008"/>
    <s v="TRASLADO PERSONAL - COMISION DE SERVICIO - PASAJES TERRES. NACIONAL"/>
    <s v="SERVICIO"/>
    <n v="35"/>
    <n v="80"/>
    <n v="2800"/>
    <m/>
    <m/>
    <n v="1400"/>
    <m/>
    <m/>
    <n v="1400"/>
    <m/>
    <m/>
    <m/>
    <m/>
    <m/>
    <m/>
  </r>
  <r>
    <x v="4"/>
    <s v="3000001.ACCIONES COMUNES"/>
    <x v="1"/>
    <s v="00. RECURSOS ORDINARIOS"/>
    <x v="1"/>
    <x v="1"/>
    <x v="1"/>
    <x v="32"/>
    <s v="B172100090009"/>
    <s v="GASOHOL REGULAR"/>
    <s v="GALON"/>
    <n v="460"/>
    <n v="17"/>
    <n v="7825.5"/>
    <m/>
    <n v="7825.5"/>
    <m/>
    <m/>
    <m/>
    <m/>
    <m/>
    <m/>
    <m/>
    <m/>
    <m/>
    <m/>
  </r>
  <r>
    <x v="4"/>
    <s v="3000001.ACCIONES COMUNES"/>
    <x v="1"/>
    <s v="00. RECURSOS ORDINARIOS"/>
    <x v="1"/>
    <x v="1"/>
    <x v="1"/>
    <x v="52"/>
    <s v="B899600080091"/>
    <s v="CAMISETA DE ALGODÓN PIQUE MANGA LARGA"/>
    <s v="UNIDAD"/>
    <n v="50"/>
    <n v="40"/>
    <n v="2000"/>
    <m/>
    <m/>
    <n v="2000"/>
    <m/>
    <m/>
    <m/>
    <m/>
    <m/>
    <m/>
    <m/>
    <m/>
    <m/>
  </r>
  <r>
    <x v="4"/>
    <s v="3000001.ACCIONES COMUNES"/>
    <x v="1"/>
    <s v="00. RECURSOS ORDINARIOS"/>
    <x v="1"/>
    <x v="1"/>
    <x v="1"/>
    <x v="9"/>
    <s v="B767400062983"/>
    <s v="TÓNER DE IMPRESIÓN PARA HP COD. REF. 58A CF258A NEGRO"/>
    <s v="UNIDAD"/>
    <n v="2"/>
    <n v="453.85700000000003"/>
    <n v="907.71400000000006"/>
    <m/>
    <n v="907.71400000000006"/>
    <m/>
    <m/>
    <m/>
    <m/>
    <m/>
    <m/>
    <m/>
    <m/>
    <m/>
    <m/>
  </r>
  <r>
    <x v="4"/>
    <s v="3000001.ACCIONES COMUNES"/>
    <x v="1"/>
    <s v="00. RECURSOS ORDINARIOS"/>
    <x v="1"/>
    <x v="1"/>
    <x v="1"/>
    <x v="54"/>
    <s v="S942000030010"/>
    <s v="ALQUILER DE CAMIONETA A TODO COSTO"/>
    <s v="SERVICIO"/>
    <n v="16"/>
    <n v="500"/>
    <n v="8000"/>
    <m/>
    <m/>
    <n v="1500"/>
    <n v="1500"/>
    <n v="1500"/>
    <n v="1500"/>
    <n v="2000"/>
    <m/>
    <m/>
    <m/>
    <m/>
    <m/>
  </r>
  <r>
    <x v="4"/>
    <s v="3000001.ACCIONES COMUNES"/>
    <x v="1"/>
    <s v="00. RECURSOS ORDINARIOS"/>
    <x v="1"/>
    <x v="1"/>
    <x v="1"/>
    <x v="9"/>
    <s v="B717200050348"/>
    <s v="PAPEL BOND 80 g TAMAÑO OFICIO"/>
    <s v="EMPAQUE X 500"/>
    <n v="10"/>
    <n v="26.8"/>
    <n v="268"/>
    <m/>
    <n v="268"/>
    <m/>
    <m/>
    <m/>
    <m/>
    <m/>
    <m/>
    <m/>
    <m/>
    <m/>
    <m/>
  </r>
  <r>
    <x v="4"/>
    <s v="3000001.ACCIONES COMUNES"/>
    <x v="1"/>
    <s v="00. RECURSOS ORDINARIOS"/>
    <x v="1"/>
    <x v="1"/>
    <x v="1"/>
    <x v="9"/>
    <s v="B718500080026"/>
    <s v="GRAPA 26/6 X 5000"/>
    <s v="UNIDAD"/>
    <n v="8"/>
    <n v="5"/>
    <n v="40"/>
    <m/>
    <n v="40"/>
    <m/>
    <m/>
    <m/>
    <m/>
    <m/>
    <m/>
    <m/>
    <m/>
    <m/>
    <m/>
  </r>
  <r>
    <x v="4"/>
    <s v="3000001.ACCIONES COMUNES"/>
    <x v="1"/>
    <s v="00. RECURSOS ORDINARIOS"/>
    <x v="1"/>
    <x v="1"/>
    <x v="1"/>
    <x v="9"/>
    <s v="B767400061411"/>
    <s v="TONER DE IMPRESIÓN PARA HP COD. REF. CF280A NEGRO(DAIS)"/>
    <s v="UNIDAD"/>
    <n v="3"/>
    <n v="455.36"/>
    <n v="1367.29"/>
    <m/>
    <n v="1367.29"/>
    <m/>
    <m/>
    <m/>
    <m/>
    <m/>
    <m/>
    <m/>
    <m/>
    <m/>
    <m/>
  </r>
  <r>
    <x v="4"/>
    <s v="3000001.ACCIONES COMUNES"/>
    <x v="1"/>
    <s v="00. RECURSOS ORDINARIOS"/>
    <x v="1"/>
    <x v="1"/>
    <x v="1"/>
    <x v="11"/>
    <s v="S701000040002"/>
    <s v="SERVICIO DE FOTOCOPIADO"/>
    <s v="UNIDAD"/>
    <n v="10195"/>
    <n v="0.1"/>
    <n v="1019.5"/>
    <m/>
    <n v="1019.5"/>
    <m/>
    <m/>
    <m/>
    <m/>
    <m/>
    <m/>
    <m/>
    <m/>
    <m/>
    <m/>
  </r>
  <r>
    <x v="4"/>
    <s v="3000001.ACCIONES COMUNES"/>
    <x v="1"/>
    <s v="00. RECURSOS ORDINARIOS"/>
    <x v="1"/>
    <x v="1"/>
    <x v="1"/>
    <x v="51"/>
    <s v="B091100100003"/>
    <s v="BEBIDAS HIDRATANTES X 500ML"/>
    <s v="UNIDAD"/>
    <n v="528"/>
    <n v="1.92"/>
    <n v="1013.76"/>
    <m/>
    <n v="1013.76"/>
    <m/>
    <m/>
    <m/>
    <m/>
    <m/>
    <m/>
    <m/>
    <m/>
    <m/>
    <m/>
  </r>
  <r>
    <x v="4"/>
    <s v="3000001.ACCIONES COMUNES"/>
    <x v="1"/>
    <s v="00. RECURSOS ORDINARIOS"/>
    <x v="1"/>
    <x v="1"/>
    <x v="1"/>
    <x v="51"/>
    <s v="B096800010438"/>
    <s v="GALLETA INTEGRAL CON MIEL X35GR"/>
    <s v="UNIDAD"/>
    <n v="507"/>
    <n v="0.7"/>
    <n v="355.24"/>
    <m/>
    <n v="355.24"/>
    <m/>
    <m/>
    <m/>
    <m/>
    <m/>
    <m/>
    <m/>
    <m/>
    <m/>
    <m/>
  </r>
  <r>
    <x v="4"/>
    <s v="3000001.ACCIONES COMUNES"/>
    <x v="1"/>
    <s v="00. RECURSOS ORDINARIOS"/>
    <x v="1"/>
    <x v="1"/>
    <x v="1"/>
    <x v="62"/>
    <s v="S607500070247"/>
    <s v="MANTENIMIENTO CORRECTIVO DE CAMIONETA"/>
    <s v="SERVICIO"/>
    <n v="1"/>
    <n v="20000"/>
    <n v="20000"/>
    <m/>
    <m/>
    <n v="20000"/>
    <m/>
    <m/>
    <m/>
    <m/>
    <m/>
    <m/>
    <m/>
    <m/>
    <m/>
  </r>
  <r>
    <x v="4"/>
    <s v="3000001.ACCIONES COMUNES"/>
    <x v="1"/>
    <s v="00. RECURSOS ORDINARIOS"/>
    <x v="1"/>
    <x v="1"/>
    <x v="1"/>
    <x v="63"/>
    <s v="S602000010100"/>
    <s v="MANTENIMIENTO CORRECTIVO DE IMPRESORA"/>
    <s v="SERVICIO"/>
    <n v="1"/>
    <n v="800"/>
    <n v="800"/>
    <m/>
    <m/>
    <n v="800"/>
    <m/>
    <m/>
    <m/>
    <m/>
    <m/>
    <m/>
    <m/>
    <m/>
    <m/>
  </r>
  <r>
    <x v="4"/>
    <s v="3000001.ACCIONES COMUNES"/>
    <x v="1"/>
    <s v="00. RECURSOS ORDINARIOS"/>
    <x v="1"/>
    <x v="1"/>
    <x v="1"/>
    <x v="63"/>
    <s v="S602000010109"/>
    <s v="MANTENIMIENTO CORRECTIVO DE COMPUTADORA PERSONAL PORTATIL"/>
    <s v="SERVICIO"/>
    <n v="1"/>
    <n v="900"/>
    <n v="900"/>
    <m/>
    <m/>
    <n v="900"/>
    <m/>
    <m/>
    <m/>
    <m/>
    <m/>
    <m/>
    <m/>
    <m/>
    <m/>
  </r>
  <r>
    <x v="4"/>
    <s v="3000001.ACCIONES COMUNES"/>
    <x v="1"/>
    <s v="00. RECURSOS ORDINARIOS"/>
    <x v="1"/>
    <x v="1"/>
    <x v="1"/>
    <x v="4"/>
    <m/>
    <m/>
    <m/>
    <m/>
    <m/>
    <n v="59057.004000000001"/>
    <n v="0"/>
    <n v="12797.004000000001"/>
    <n v="29540"/>
    <n v="1500"/>
    <n v="4440"/>
    <n v="8780"/>
    <n v="2000"/>
    <n v="0"/>
    <n v="0"/>
    <n v="0"/>
    <n v="0"/>
    <n v="0"/>
  </r>
  <r>
    <x v="4"/>
    <s v="3000001.ACCIONES COMUNES"/>
    <x v="1"/>
    <s v="00. RECURSOS ORDINARIOS"/>
    <x v="1"/>
    <x v="1"/>
    <x v="1"/>
    <x v="64"/>
    <m/>
    <m/>
    <m/>
    <m/>
    <n v="82607"/>
    <n v="59057.004000000001"/>
    <n v="0"/>
    <n v="12797.004000000001"/>
    <n v="29540"/>
    <n v="1500"/>
    <n v="4440"/>
    <n v="8780"/>
    <n v="2000"/>
    <n v="0"/>
    <n v="0"/>
    <n v="0"/>
    <n v="0"/>
    <n v="0"/>
  </r>
  <r>
    <x v="4"/>
    <s v="3000001.ACCIONES COMUNES"/>
    <x v="1"/>
    <s v="00. RECURSOS ORDINARIOS"/>
    <x v="1"/>
    <x v="1"/>
    <x v="1"/>
    <x v="13"/>
    <m/>
    <m/>
    <m/>
    <m/>
    <m/>
    <n v="23549.995999999999"/>
    <m/>
    <m/>
    <m/>
    <m/>
    <m/>
    <m/>
    <m/>
    <m/>
    <m/>
    <m/>
    <m/>
    <m/>
  </r>
  <r>
    <x v="4"/>
    <s v="3000001.ACCIONES COMUNES"/>
    <x v="1"/>
    <s v="00. RECURSOS ORDINARIOS"/>
    <x v="1"/>
    <x v="1"/>
    <x v="1"/>
    <x v="43"/>
    <m/>
    <m/>
    <m/>
    <m/>
    <m/>
    <m/>
    <m/>
    <m/>
    <m/>
    <m/>
    <m/>
    <m/>
    <m/>
    <m/>
    <m/>
    <m/>
    <m/>
    <m/>
  </r>
  <r>
    <x v="4"/>
    <s v="3000001.ACCIONES COMUNES"/>
    <x v="1"/>
    <s v="00. RECURSOS ORDINARIOS"/>
    <x v="1"/>
    <x v="1"/>
    <x v="1"/>
    <x v="18"/>
    <s v="MONITOREO DEL ESQUEMA REGULAR DE VACUNACION-CIERRE DE BRECHAS"/>
    <m/>
    <m/>
    <m/>
    <m/>
    <m/>
    <m/>
    <m/>
    <m/>
    <m/>
    <m/>
    <m/>
    <m/>
    <m/>
    <m/>
    <m/>
    <m/>
    <m/>
  </r>
  <r>
    <x v="4"/>
    <s v="3000001.ACCIONES COMUNES"/>
    <x v="1"/>
    <s v="00. RECURSOS ORDINARIOS"/>
    <x v="1"/>
    <x v="1"/>
    <x v="1"/>
    <x v="65"/>
    <s v="S500100050561"/>
    <s v="SERVICIO DE IMPRESIÓN DE NORMA TECNICA/AFICHES /TARJETAS /FORMATOS-FARMACOVIGILANCIA,CARTILLA Y OTROS"/>
    <s v="MILLAR"/>
    <n v="4"/>
    <n v="300"/>
    <n v="1200"/>
    <m/>
    <m/>
    <n v="1200"/>
    <m/>
    <m/>
    <m/>
    <m/>
    <m/>
    <m/>
    <m/>
    <m/>
    <m/>
  </r>
  <r>
    <x v="4"/>
    <s v="3000001.ACCIONES COMUNES"/>
    <x v="1"/>
    <s v="00. RECURSOS ORDINARIOS"/>
    <x v="1"/>
    <x v="1"/>
    <x v="1"/>
    <x v="9"/>
    <s v="B717200050224"/>
    <s v="PAPEL BOND 80 G TAMAÑO A4."/>
    <s v="EMPAQUE X 500"/>
    <n v="7"/>
    <n v="16.5"/>
    <n v="115.5"/>
    <m/>
    <n v="115.5"/>
    <m/>
    <m/>
    <m/>
    <m/>
    <m/>
    <m/>
    <m/>
    <m/>
    <m/>
    <m/>
  </r>
  <r>
    <x v="4"/>
    <s v="3000001.ACCIONES COMUNES"/>
    <x v="1"/>
    <s v="00. RECURSOS ORDINARIOS"/>
    <x v="1"/>
    <x v="1"/>
    <x v="1"/>
    <x v="9"/>
    <s v="B710600010012"/>
    <s v="ARCHIVADOR DE CARTON CON PALANCA LOMO ANCHO TAMAÑO OFICIO"/>
    <s v="UNIDAD"/>
    <n v="18"/>
    <n v="5.5"/>
    <n v="99"/>
    <m/>
    <n v="99"/>
    <m/>
    <m/>
    <m/>
    <m/>
    <m/>
    <m/>
    <m/>
    <m/>
    <m/>
    <m/>
  </r>
  <r>
    <x v="4"/>
    <s v="3000001.ACCIONES COMUNES"/>
    <x v="1"/>
    <s v="00. RECURSOS ORDINARIOS"/>
    <x v="1"/>
    <x v="1"/>
    <x v="1"/>
    <x v="9"/>
    <s v="B767400062344"/>
    <s v="TÓNER DE IMPRESIÓN PARA HP COD. REF. CF226A NEGRO(ESRI-CADENA DE FRIO)"/>
    <s v="UNIDAD"/>
    <n v="3"/>
    <n v="509.5"/>
    <n v="1528.5"/>
    <m/>
    <n v="1528.5"/>
    <m/>
    <m/>
    <m/>
    <m/>
    <m/>
    <m/>
    <m/>
    <m/>
    <m/>
    <m/>
  </r>
  <r>
    <x v="4"/>
    <s v="3000001.ACCIONES COMUNES"/>
    <x v="1"/>
    <s v="00. RECURSOS ORDINARIOS"/>
    <x v="1"/>
    <x v="1"/>
    <x v="1"/>
    <x v="9"/>
    <s v="B716000060393"/>
    <s v="PLUMON DE TINTA INDELEBLE PUNTA MEDIANA COLOR AZUL"/>
    <s v="UNIDAD"/>
    <n v="3"/>
    <n v="3"/>
    <n v="9"/>
    <m/>
    <n v="9"/>
    <m/>
    <m/>
    <m/>
    <m/>
    <m/>
    <m/>
    <m/>
    <m/>
    <m/>
    <m/>
  </r>
  <r>
    <x v="4"/>
    <s v="3000001.ACCIONES COMUNES"/>
    <x v="1"/>
    <s v="00. RECURSOS ORDINARIOS"/>
    <x v="1"/>
    <x v="1"/>
    <x v="1"/>
    <x v="9"/>
    <s v="B716000040112"/>
    <s v="LÁPIZ NEGRO GRADO 2B CON BORRADOR"/>
    <s v="UNIDAD"/>
    <n v="26"/>
    <n v="0.5"/>
    <n v="13"/>
    <m/>
    <n v="13"/>
    <m/>
    <m/>
    <m/>
    <m/>
    <m/>
    <m/>
    <m/>
    <m/>
    <m/>
    <m/>
  </r>
  <r>
    <x v="4"/>
    <s v="3000001.ACCIONES COMUNES"/>
    <x v="1"/>
    <s v="00. RECURSOS ORDINARIOS"/>
    <x v="1"/>
    <x v="1"/>
    <x v="1"/>
    <x v="9"/>
    <s v="B716000060421"/>
    <s v="PLUMON PARA PIZARRA ACRILICA PUNTA GRUESA COLOR AZUL"/>
    <s v="UNIDAD"/>
    <n v="2"/>
    <n v="4.5"/>
    <n v="9"/>
    <m/>
    <n v="9"/>
    <m/>
    <m/>
    <m/>
    <m/>
    <m/>
    <m/>
    <m/>
    <m/>
    <m/>
    <m/>
  </r>
  <r>
    <x v="4"/>
    <s v="3000001.ACCIONES COMUNES"/>
    <x v="1"/>
    <s v="00. RECURSOS ORDINARIOS"/>
    <x v="1"/>
    <x v="1"/>
    <x v="1"/>
    <x v="9"/>
    <s v="B716000060423"/>
    <s v="PLUMON PARA PIZARRA ACRILICA PUNTA GRUESA COLOR NEGRO"/>
    <s v="UNIDAD"/>
    <n v="2"/>
    <n v="4.5"/>
    <n v="9"/>
    <m/>
    <n v="9"/>
    <m/>
    <m/>
    <m/>
    <m/>
    <m/>
    <m/>
    <m/>
    <m/>
    <m/>
    <m/>
  </r>
  <r>
    <x v="4"/>
    <s v="3000001.ACCIONES COMUNES"/>
    <x v="1"/>
    <s v="00. RECURSOS ORDINARIOS"/>
    <x v="1"/>
    <x v="1"/>
    <x v="1"/>
    <x v="9"/>
    <s v="B716000060424"/>
    <s v="PLUMON PARA PIZARRA ACRILICA PUNTA GRUESA COLOR VERDE"/>
    <s v="UNIDAD"/>
    <n v="2"/>
    <n v="3.5"/>
    <n v="7"/>
    <m/>
    <n v="7"/>
    <m/>
    <m/>
    <m/>
    <m/>
    <m/>
    <m/>
    <m/>
    <m/>
    <m/>
    <m/>
  </r>
  <r>
    <x v="4"/>
    <s v="3000001.ACCIONES COMUNES"/>
    <x v="1"/>
    <s v="00. RECURSOS ORDINARIOS"/>
    <x v="1"/>
    <x v="1"/>
    <x v="1"/>
    <x v="32"/>
    <s v="B172100070020"/>
    <s v="DIESEL B5 S50"/>
    <s v="GALON"/>
    <n v="435"/>
    <n v="17"/>
    <n v="7395"/>
    <m/>
    <n v="7395"/>
    <m/>
    <m/>
    <m/>
    <m/>
    <m/>
    <m/>
    <m/>
    <m/>
    <m/>
    <m/>
  </r>
  <r>
    <x v="4"/>
    <s v="3000001.ACCIONES COMUNES"/>
    <x v="1"/>
    <s v="00. RECURSOS ORDINARIOS"/>
    <x v="1"/>
    <x v="1"/>
    <x v="1"/>
    <x v="58"/>
    <s v="S901000010008"/>
    <s v="TRASLADO PERSONAL - COMISION DE SERVICIO - PASAJES TERRES. NACIONAL"/>
    <s v="SERVICIO"/>
    <n v="6"/>
    <n v="240"/>
    <n v="1440"/>
    <m/>
    <m/>
    <n v="1440"/>
    <m/>
    <m/>
    <m/>
    <m/>
    <m/>
    <m/>
    <m/>
    <m/>
    <m/>
  </r>
  <r>
    <x v="4"/>
    <s v="3000001.ACCIONES COMUNES"/>
    <x v="1"/>
    <s v="00. RECURSOS ORDINARIOS"/>
    <x v="1"/>
    <x v="1"/>
    <x v="1"/>
    <x v="2"/>
    <s v="S901000010011"/>
    <s v="COMISION DE SERVICIOS - VIATICOS PARA MONITOREO DEL ESQUEMA REGULAR DE VACUNACION"/>
    <s v="SERVICIO"/>
    <n v="92"/>
    <n v="147"/>
    <n v="13524"/>
    <m/>
    <m/>
    <n v="13524"/>
    <m/>
    <m/>
    <m/>
    <m/>
    <m/>
    <m/>
    <m/>
    <m/>
    <m/>
  </r>
  <r>
    <x v="4"/>
    <s v="3000001.ACCIONES COMUNES"/>
    <x v="1"/>
    <s v="00. RECURSOS ORDINARIOS"/>
    <x v="1"/>
    <x v="1"/>
    <x v="1"/>
    <x v="2"/>
    <s v="S901000010011"/>
    <s v="COMISION DE SERVICIOS - VIATICOS PARA MONITOREO DEL ESQUEMA REGULAR DE VACUNACION"/>
    <s v="SERVICIO"/>
    <n v="12"/>
    <n v="84"/>
    <n v="1008"/>
    <m/>
    <m/>
    <n v="1008"/>
    <m/>
    <m/>
    <m/>
    <m/>
    <m/>
    <m/>
    <m/>
    <m/>
    <m/>
  </r>
  <r>
    <x v="4"/>
    <s v="3000001.ACCIONES COMUNES"/>
    <x v="1"/>
    <s v="00. RECURSOS ORDINARIOS"/>
    <x v="1"/>
    <x v="1"/>
    <x v="1"/>
    <x v="2"/>
    <s v="S901000010011"/>
    <s v="COMISION DE SERVICIOS - VIATICOS A LIMA"/>
    <s v="SERVICIO"/>
    <n v="10"/>
    <n v="210"/>
    <n v="2100"/>
    <m/>
    <m/>
    <n v="2100"/>
    <m/>
    <m/>
    <m/>
    <m/>
    <m/>
    <m/>
    <m/>
    <m/>
    <m/>
  </r>
  <r>
    <x v="4"/>
    <s v="3000001.ACCIONES COMUNES"/>
    <x v="1"/>
    <s v="00. RECURSOS ORDINARIOS"/>
    <x v="1"/>
    <x v="1"/>
    <x v="1"/>
    <x v="58"/>
    <s v="S901000010008"/>
    <s v="TRASLADO PERSONAL - COMISION DE SERVICIO - PASAJES TERRES. NACIONAL"/>
    <s v="SERVICIO"/>
    <n v="2"/>
    <n v="200"/>
    <n v="400"/>
    <m/>
    <m/>
    <n v="400"/>
    <m/>
    <m/>
    <m/>
    <m/>
    <m/>
    <m/>
    <m/>
    <m/>
    <m/>
  </r>
  <r>
    <x v="4"/>
    <s v="3000001.ACCIONES COMUNES"/>
    <x v="1"/>
    <s v="00. RECURSOS ORDINARIOS"/>
    <x v="1"/>
    <x v="1"/>
    <x v="1"/>
    <x v="11"/>
    <s v="S701000040002"/>
    <s v="SERVICIO DE FOTOCOPIADO"/>
    <s v="SERVICIO"/>
    <n v="4990"/>
    <n v="0.1"/>
    <n v="499"/>
    <m/>
    <n v="499"/>
    <m/>
    <m/>
    <m/>
    <m/>
    <m/>
    <m/>
    <m/>
    <m/>
    <m/>
    <m/>
  </r>
  <r>
    <x v="4"/>
    <s v="3000001.ACCIONES COMUNES"/>
    <x v="1"/>
    <s v="00. RECURSOS ORDINARIOS"/>
    <x v="1"/>
    <x v="1"/>
    <x v="1"/>
    <x v="54"/>
    <s v="S942000030010"/>
    <s v="ALQUILER DE CAMIONETA A TODO COSTO"/>
    <s v="SERVICIO"/>
    <n v="5"/>
    <n v="500"/>
    <n v="2500"/>
    <m/>
    <m/>
    <m/>
    <n v="1500"/>
    <n v="1000"/>
    <m/>
    <m/>
    <m/>
    <m/>
    <m/>
    <m/>
    <m/>
  </r>
  <r>
    <x v="4"/>
    <s v="3000001.ACCIONES COMUNES"/>
    <x v="1"/>
    <s v="00. RECURSOS ORDINARIOS"/>
    <x v="1"/>
    <x v="1"/>
    <x v="1"/>
    <x v="55"/>
    <s v="S900100010014"/>
    <s v="SERVICIO DE MENSAJERIA NIVEL LOCAL, REGIONAL Y NACIONAL"/>
    <s v="SERVICIO"/>
    <n v="50"/>
    <n v="10"/>
    <n v="500"/>
    <m/>
    <n v="500"/>
    <m/>
    <m/>
    <m/>
    <m/>
    <m/>
    <m/>
    <m/>
    <m/>
    <m/>
    <m/>
  </r>
  <r>
    <x v="4"/>
    <s v="3000001.ACCIONES COMUNES"/>
    <x v="1"/>
    <s v="00. RECURSOS ORDINARIOS"/>
    <x v="1"/>
    <x v="1"/>
    <x v="1"/>
    <x v="66"/>
    <m/>
    <m/>
    <m/>
    <m/>
    <m/>
    <n v="32356"/>
    <n v="0"/>
    <n v="10184"/>
    <n v="19672"/>
    <n v="1500"/>
    <n v="1000"/>
    <n v="0"/>
    <n v="0"/>
    <n v="0"/>
    <n v="0"/>
    <n v="0"/>
    <n v="0"/>
    <n v="0"/>
  </r>
  <r>
    <x v="4"/>
    <s v="3000001.ACCIONES COMUNES"/>
    <x v="1"/>
    <s v="00. RECURSOS ORDINARIOS"/>
    <x v="1"/>
    <x v="1"/>
    <x v="1"/>
    <x v="18"/>
    <s v="Sub actividad: CIERRE DE BRECHAS EN LA SEMANA DE VACUNACION EN LAS AMERICAS"/>
    <m/>
    <m/>
    <m/>
    <m/>
    <m/>
    <m/>
    <m/>
    <m/>
    <m/>
    <m/>
    <m/>
    <m/>
    <m/>
    <m/>
    <m/>
    <m/>
    <m/>
  </r>
  <r>
    <x v="4"/>
    <s v="3000001.ACCIONES COMUNES"/>
    <x v="1"/>
    <s v="00. RECURSOS ORDINARIOS"/>
    <x v="1"/>
    <x v="1"/>
    <x v="1"/>
    <x v="2"/>
    <s v="S901000010011"/>
    <s v="COMISION DE SERVICIO PARA REALIZAR EL MONITOREO DE LA SEMANA DE LAS AMERICAS "/>
    <s v="SERVICIO"/>
    <n v="36"/>
    <n v="147"/>
    <n v="5292"/>
    <m/>
    <m/>
    <m/>
    <m/>
    <n v="5292"/>
    <m/>
    <m/>
    <m/>
    <m/>
    <m/>
    <m/>
    <m/>
  </r>
  <r>
    <x v="4"/>
    <s v="3000001.ACCIONES COMUNES"/>
    <x v="1"/>
    <s v="00. RECURSOS ORDINARIOS"/>
    <x v="1"/>
    <x v="1"/>
    <x v="1"/>
    <x v="2"/>
    <s v="S901000070006"/>
    <s v="COMISION DE SERVICIO PARA REALIZAR EL MONITOREO DE LA SEMANA DE LAS AMERICAS "/>
    <s v="SERVICIO"/>
    <n v="6"/>
    <n v="84"/>
    <n v="545"/>
    <m/>
    <m/>
    <m/>
    <m/>
    <n v="545"/>
    <m/>
    <m/>
    <m/>
    <m/>
    <m/>
    <m/>
    <m/>
  </r>
  <r>
    <x v="4"/>
    <s v="3000001.ACCIONES COMUNES"/>
    <x v="1"/>
    <s v="00. RECURSOS ORDINARIOS"/>
    <x v="1"/>
    <x v="1"/>
    <x v="1"/>
    <x v="32"/>
    <s v="B172100070020"/>
    <s v="DIESEL B5 S50"/>
    <s v="GALON"/>
    <n v="517"/>
    <n v="17"/>
    <n v="8792.5"/>
    <m/>
    <n v="8792.5"/>
    <m/>
    <m/>
    <m/>
    <m/>
    <m/>
    <m/>
    <m/>
    <m/>
    <m/>
    <m/>
  </r>
  <r>
    <x v="4"/>
    <s v="3000001.ACCIONES COMUNES"/>
    <x v="1"/>
    <s v="00. RECURSOS ORDINARIOS"/>
    <x v="1"/>
    <x v="1"/>
    <x v="1"/>
    <x v="51"/>
    <s v="B091100020018"/>
    <s v="AGUA MINERAL  SIN GAS X 620ML"/>
    <s v="UNIDAD"/>
    <n v="332"/>
    <n v="1.8"/>
    <n v="598"/>
    <m/>
    <m/>
    <n v="598"/>
    <m/>
    <m/>
    <m/>
    <m/>
    <m/>
    <m/>
    <m/>
    <m/>
    <m/>
  </r>
  <r>
    <x v="4"/>
    <s v="3000001.ACCIONES COMUNES"/>
    <x v="1"/>
    <s v="00. RECURSOS ORDINARIOS"/>
    <x v="1"/>
    <x v="1"/>
    <x v="1"/>
    <x v="65"/>
    <s v="S500100050561"/>
    <s v="SERVICIO DE IMPRESIÓN DE GIGANTOGRAFIA  SEMANA DE LAS AMERICA"/>
    <s v="UNIDAD"/>
    <n v="2"/>
    <n v="400"/>
    <n v="800"/>
    <m/>
    <m/>
    <n v="800"/>
    <m/>
    <m/>
    <m/>
    <m/>
    <m/>
    <m/>
    <m/>
    <m/>
    <m/>
  </r>
  <r>
    <x v="4"/>
    <s v="3000001.ACCIONES COMUNES"/>
    <x v="1"/>
    <s v="00. RECURSOS ORDINARIOS"/>
    <x v="1"/>
    <x v="1"/>
    <x v="1"/>
    <x v="13"/>
    <m/>
    <m/>
    <m/>
    <m/>
    <m/>
    <n v="16027.5"/>
    <n v="0"/>
    <n v="8792.5"/>
    <n v="1398"/>
    <n v="0"/>
    <n v="5837"/>
    <n v="0"/>
    <m/>
    <m/>
    <m/>
    <m/>
    <m/>
    <m/>
  </r>
  <r>
    <x v="4"/>
    <s v="3000001.ACCIONES COMUNES"/>
    <x v="1"/>
    <s v="00. RECURSOS ORDINARIOS"/>
    <x v="1"/>
    <x v="1"/>
    <x v="1"/>
    <x v="13"/>
    <m/>
    <s v="TOTAL: ESTRATEGIA SANITARIA DE INMUNIZACIONES"/>
    <m/>
    <m/>
    <m/>
    <n v="48383.5"/>
    <n v="0"/>
    <n v="18976.5"/>
    <n v="21070"/>
    <n v="1500"/>
    <n v="6837"/>
    <n v="0"/>
    <n v="0"/>
    <n v="0"/>
    <n v="0"/>
    <n v="0"/>
    <n v="0"/>
    <n v="0"/>
  </r>
  <r>
    <x v="4"/>
    <s v="3000001.ACCIONES COMUNES"/>
    <x v="1"/>
    <s v="00. RECURSOS ORDINARIOS"/>
    <x v="1"/>
    <x v="1"/>
    <x v="1"/>
    <x v="42"/>
    <m/>
    <m/>
    <m/>
    <m/>
    <m/>
    <m/>
    <m/>
    <s v="   "/>
    <m/>
    <m/>
    <m/>
    <m/>
    <m/>
    <m/>
    <m/>
    <m/>
    <m/>
    <m/>
  </r>
  <r>
    <x v="4"/>
    <s v="3000001.ACCIONES COMUNES"/>
    <x v="1"/>
    <s v="00. RECURSOS ORDINARIOS"/>
    <x v="1"/>
    <x v="1"/>
    <x v="1"/>
    <x v="18"/>
    <s v="CERTIFICACION, RECERTIFICACIÓN Y MONITOREO DE EE.SS AMIGOS DE LA MADRE LA NIÑA Y EL NIÑO &quot;PROMOVIENDO Y PROTEGIENDO LA LACTANCIA MATERNA&quot;"/>
    <m/>
    <m/>
    <m/>
    <m/>
    <m/>
    <m/>
    <m/>
    <m/>
    <m/>
    <m/>
    <m/>
    <m/>
    <m/>
    <m/>
    <m/>
    <m/>
    <m/>
  </r>
  <r>
    <x v="4"/>
    <s v="3000001.ACCIONES COMUNES"/>
    <x v="1"/>
    <s v="00. RECURSOS ORDINARIOS"/>
    <x v="1"/>
    <x v="1"/>
    <x v="1"/>
    <x v="9"/>
    <s v="B710600040004"/>
    <s v="FOLDER MANILA TAMAÑO A4"/>
    <s v="UNIDAD"/>
    <n v="158"/>
    <n v="0.5"/>
    <n v="79"/>
    <m/>
    <n v="79"/>
    <m/>
    <m/>
    <m/>
    <m/>
    <m/>
    <m/>
    <m/>
    <m/>
    <m/>
    <m/>
  </r>
  <r>
    <x v="4"/>
    <s v="3000001.ACCIONES COMUNES"/>
    <x v="1"/>
    <s v="00. RECURSOS ORDINARIOS"/>
    <x v="1"/>
    <x v="1"/>
    <x v="1"/>
    <x v="9"/>
    <s v="B767400060896"/>
    <s v="TÓNER DE IMPRESIÓN PARA HP COD. REF. 78A CE278A NEGRO (PARA DEMID, DAUM)"/>
    <s v="UNIDAD"/>
    <n v="2"/>
    <n v="325.85000000000002"/>
    <n v="651.70000000000005"/>
    <m/>
    <n v="651.70000000000005"/>
    <m/>
    <m/>
    <m/>
    <m/>
    <m/>
    <m/>
    <m/>
    <m/>
    <m/>
    <m/>
  </r>
  <r>
    <x v="4"/>
    <s v="3000001.ACCIONES COMUNES"/>
    <x v="1"/>
    <s v="00. RECURSOS ORDINARIOS"/>
    <x v="1"/>
    <x v="1"/>
    <x v="1"/>
    <x v="2"/>
    <s v="S901000010011"/>
    <s v="VIATICOS Y ASIGNACIONES POR COMISION DE SERVICIO"/>
    <s v="SERVICIO"/>
    <n v="78"/>
    <n v="147"/>
    <n v="11466"/>
    <m/>
    <m/>
    <n v="2940"/>
    <n v="2940"/>
    <n v="2940"/>
    <n v="2646"/>
    <m/>
    <m/>
    <m/>
    <m/>
    <m/>
    <m/>
  </r>
  <r>
    <x v="4"/>
    <s v="3000001.ACCIONES COMUNES"/>
    <x v="1"/>
    <s v="00. RECURSOS ORDINARIOS"/>
    <x v="1"/>
    <x v="1"/>
    <x v="1"/>
    <x v="58"/>
    <s v="S901000010008"/>
    <s v="TRASLADO PERSONAL - COMISION DE SERVICIO - PASAJES TERRES. NACIONAL"/>
    <s v="SERVICIO"/>
    <n v="10"/>
    <n v="100"/>
    <n v="1000"/>
    <m/>
    <m/>
    <n v="300"/>
    <m/>
    <n v="300"/>
    <n v="400"/>
    <m/>
    <m/>
    <m/>
    <m/>
    <m/>
    <m/>
  </r>
  <r>
    <x v="4"/>
    <s v="3000001.ACCIONES COMUNES"/>
    <x v="1"/>
    <s v="00. RECURSOS ORDINARIOS"/>
    <x v="1"/>
    <x v="1"/>
    <x v="1"/>
    <x v="32"/>
    <s v="B172100090009"/>
    <s v="GASOHOL REGULAR"/>
    <s v="GALON"/>
    <n v="379"/>
    <n v="17"/>
    <n v="6456.5"/>
    <m/>
    <n v="6456.5"/>
    <m/>
    <m/>
    <m/>
    <m/>
    <m/>
    <m/>
    <m/>
    <m/>
    <m/>
    <m/>
  </r>
  <r>
    <x v="4"/>
    <s v="3000001.ACCIONES COMUNES"/>
    <x v="1"/>
    <s v="00. RECURSOS ORDINARIOS"/>
    <x v="1"/>
    <x v="1"/>
    <x v="1"/>
    <x v="11"/>
    <s v="S701000040002"/>
    <s v="SERVICIO DE FOTOCOPIADO"/>
    <s v="UNIDAD"/>
    <n v="9985"/>
    <n v="0.1"/>
    <n v="998.5"/>
    <m/>
    <n v="998.5"/>
    <m/>
    <m/>
    <m/>
    <m/>
    <m/>
    <m/>
    <m/>
    <m/>
    <m/>
    <m/>
  </r>
  <r>
    <x v="4"/>
    <s v="3000001.ACCIONES COMUNES"/>
    <x v="1"/>
    <s v="00. RECURSOS ORDINARIOS"/>
    <x v="1"/>
    <x v="1"/>
    <x v="1"/>
    <x v="9"/>
    <s v="B710300010004"/>
    <s v="CINTA ADHESIVA TRANSPARENTE  1in X 72 YD"/>
    <s v="UNIDAD"/>
    <n v="5"/>
    <n v="3.5"/>
    <n v="17.79"/>
    <m/>
    <n v="17.79"/>
    <m/>
    <m/>
    <m/>
    <m/>
    <m/>
    <m/>
    <m/>
    <m/>
    <m/>
    <m/>
  </r>
  <r>
    <x v="4"/>
    <s v="3000001.ACCIONES COMUNES"/>
    <x v="1"/>
    <s v="00. RECURSOS ORDINARIOS"/>
    <x v="1"/>
    <x v="1"/>
    <x v="1"/>
    <x v="9"/>
    <s v="B717200050224"/>
    <s v="PAPEL BOND 80 G TAMAÑO A4"/>
    <s v="EMPAQUE X 500"/>
    <n v="9"/>
    <n v="16.5"/>
    <n v="148.5"/>
    <m/>
    <n v="148.5"/>
    <m/>
    <m/>
    <m/>
    <m/>
    <m/>
    <m/>
    <m/>
    <m/>
    <m/>
    <m/>
  </r>
  <r>
    <x v="4"/>
    <s v="3000001.ACCIONES COMUNES"/>
    <x v="1"/>
    <s v="00. RECURSOS ORDINARIOS"/>
    <x v="1"/>
    <x v="1"/>
    <x v="1"/>
    <x v="9"/>
    <s v="B710600010012"/>
    <s v="ARCHIVADOR DE CARTON CON PALANCA LOMO ANCHO TAMAÑO OFICIO"/>
    <s v="UNIDAD"/>
    <n v="26"/>
    <n v="5.5"/>
    <n v="143"/>
    <m/>
    <n v="143"/>
    <m/>
    <m/>
    <m/>
    <m/>
    <m/>
    <m/>
    <m/>
    <m/>
    <m/>
    <m/>
  </r>
  <r>
    <x v="4"/>
    <s v="3000001.ACCIONES COMUNES"/>
    <x v="1"/>
    <s v="00. RECURSOS ORDINARIOS"/>
    <x v="1"/>
    <x v="1"/>
    <x v="1"/>
    <x v="54"/>
    <s v="S942000030010"/>
    <s v="ALQUILER DE CAMIONETA MAQUINA SECA (PARA TRASLADO MATERIALES, INSUMOS Y OTROS)"/>
    <s v="SERVICIO"/>
    <n v="8"/>
    <n v="500"/>
    <n v="4000"/>
    <m/>
    <m/>
    <n v="1000"/>
    <n v="1000"/>
    <n v="1000"/>
    <n v="1000"/>
    <m/>
    <m/>
    <m/>
    <m/>
    <m/>
    <m/>
  </r>
  <r>
    <x v="4"/>
    <s v="3000001.ACCIONES COMUNES"/>
    <x v="1"/>
    <s v="00. RECURSOS ORDINARIOS"/>
    <x v="1"/>
    <x v="1"/>
    <x v="1"/>
    <x v="65"/>
    <s v="S500100050561"/>
    <s v="SERVICIO DE IMPRESIÓN EN GENERAL (GIGANTOGRAFIA, BANNER, AFICHES, OTROS)"/>
    <s v="SERVICIO"/>
    <n v="1"/>
    <n v="555"/>
    <n v="555"/>
    <m/>
    <m/>
    <n v="555"/>
    <m/>
    <m/>
    <m/>
    <m/>
    <m/>
    <m/>
    <m/>
    <m/>
    <m/>
  </r>
  <r>
    <x v="4"/>
    <s v="3000001.ACCIONES COMUNES"/>
    <x v="1"/>
    <s v="00. RECURSOS ORDINARIOS"/>
    <x v="1"/>
    <x v="1"/>
    <x v="1"/>
    <x v="51"/>
    <s v="B091100100003"/>
    <s v="BEBIDAS HIDRATANTES X 500ML"/>
    <s v="UNIDAD"/>
    <n v="386"/>
    <n v="1.92"/>
    <n v="742"/>
    <m/>
    <m/>
    <n v="742"/>
    <m/>
    <m/>
    <m/>
    <m/>
    <m/>
    <m/>
    <m/>
    <m/>
    <m/>
  </r>
  <r>
    <x v="4"/>
    <s v="3000001.ACCIONES COMUNES"/>
    <x v="1"/>
    <s v="00. RECURSOS ORDINARIOS"/>
    <x v="1"/>
    <x v="1"/>
    <x v="1"/>
    <x v="51"/>
    <s v="B096800010438"/>
    <s v="GALLETA INTEGRAL CON MIEL X35GR"/>
    <s v="UNIDAD"/>
    <n v="360"/>
    <n v="0.7"/>
    <n v="251.99999999999997"/>
    <m/>
    <m/>
    <n v="251.99999999999997"/>
    <m/>
    <m/>
    <m/>
    <m/>
    <m/>
    <m/>
    <m/>
    <m/>
    <m/>
  </r>
  <r>
    <x v="4"/>
    <s v="3000001.ACCIONES COMUNES"/>
    <x v="1"/>
    <s v="00. RECURSOS ORDINARIOS"/>
    <x v="1"/>
    <x v="1"/>
    <x v="1"/>
    <x v="55"/>
    <s v="S900100010004"/>
    <s v="SERVICIO DE COURIER NIVEL LOCAL Y NACIONAL"/>
    <s v="SERVICIO"/>
    <n v="49"/>
    <n v="10"/>
    <n v="490"/>
    <m/>
    <m/>
    <n v="490"/>
    <m/>
    <m/>
    <m/>
    <m/>
    <m/>
    <m/>
    <m/>
    <m/>
    <m/>
  </r>
  <r>
    <x v="4"/>
    <s v="3000001.ACCIONES COMUNES"/>
    <x v="1"/>
    <s v="00. RECURSOS ORDINARIOS"/>
    <x v="1"/>
    <x v="1"/>
    <x v="1"/>
    <x v="13"/>
    <m/>
    <s v="SUB TOTAL CN"/>
    <m/>
    <m/>
    <m/>
    <n v="26999.99"/>
    <n v="0"/>
    <n v="8494.99"/>
    <n v="6279"/>
    <n v="3940"/>
    <n v="4240"/>
    <n v="4046"/>
    <n v="0"/>
    <n v="0"/>
    <n v="0"/>
    <n v="0"/>
    <n v="0"/>
    <n v="0"/>
  </r>
  <r>
    <x v="4"/>
    <s v="3000001.ACCIONES COMUNES"/>
    <x v="1"/>
    <s v="00. RECURSOS ORDINARIOS"/>
    <x v="1"/>
    <x v="1"/>
    <x v="1"/>
    <x v="13"/>
    <m/>
    <s v="TOTAL C. NEONATAL"/>
    <m/>
    <m/>
    <m/>
    <n v="26999.99"/>
    <n v="0"/>
    <n v="8494.99"/>
    <n v="6279"/>
    <n v="3940"/>
    <n v="4240"/>
    <n v="4046"/>
    <n v="0"/>
    <n v="0"/>
    <n v="0"/>
    <n v="0"/>
    <n v="0"/>
    <n v="0"/>
  </r>
  <r>
    <x v="4"/>
    <s v="3000001.ACCIONES COMUNES"/>
    <x v="1"/>
    <s v="00. RECURSOS ORDINARIOS"/>
    <x v="1"/>
    <x v="1"/>
    <x v="1"/>
    <x v="13"/>
    <s v="Total de Sub Producto: (4427607) MONITOREO DE LOS PRODUCTOS DE LA FUNCION SALUD DEL PPOR DIT"/>
    <m/>
    <m/>
    <m/>
    <m/>
    <n v="292773.49599999998"/>
    <n v="320"/>
    <n v="66946.995999999999"/>
    <n v="151639.5"/>
    <n v="19746"/>
    <n v="22751"/>
    <n v="22950"/>
    <n v="4820"/>
    <n v="2320"/>
    <n v="320"/>
    <n v="320"/>
    <n v="320"/>
    <n v="320"/>
  </r>
  <r>
    <x v="4"/>
    <s v="3000001.ACCIONES COMUNES"/>
    <x v="1"/>
    <s v="00. RECURSOS ORDINARIOS"/>
    <x v="1"/>
    <x v="1"/>
    <x v="1"/>
    <x v="13"/>
    <m/>
    <m/>
    <m/>
    <m/>
    <m/>
    <m/>
    <m/>
    <m/>
    <m/>
    <m/>
    <m/>
    <m/>
    <m/>
    <m/>
    <m/>
    <m/>
    <m/>
    <m/>
  </r>
  <r>
    <x v="4"/>
    <s v="3000001.ACCIONES COMUNES"/>
    <x v="1"/>
    <s v="00. RECURSOS ORDINARIOS"/>
    <x v="1"/>
    <x v="1"/>
    <x v="1"/>
    <x v="47"/>
    <s v="(4427608) EVALUACION DE LOS PRODUCTOS DE LA FUNCION SALUD DEL PPOR DIT"/>
    <m/>
    <m/>
    <m/>
    <m/>
    <m/>
    <m/>
    <m/>
    <m/>
    <m/>
    <m/>
    <m/>
    <m/>
    <m/>
    <m/>
    <m/>
    <m/>
    <m/>
  </r>
  <r>
    <x v="4"/>
    <s v="3000001.ACCIONES COMUNES"/>
    <x v="1"/>
    <s v="00. RECURSOS ORDINARIOS"/>
    <x v="1"/>
    <x v="1"/>
    <x v="1"/>
    <x v="67"/>
    <m/>
    <m/>
    <m/>
    <m/>
    <m/>
    <m/>
    <m/>
    <m/>
    <m/>
    <m/>
    <m/>
    <m/>
    <m/>
    <m/>
    <m/>
    <m/>
    <m/>
    <m/>
  </r>
  <r>
    <x v="4"/>
    <s v="3000001.ACCIONES COMUNES"/>
    <x v="1"/>
    <s v="00. RECURSOS ORDINARIOS"/>
    <x v="1"/>
    <x v="1"/>
    <x v="1"/>
    <x v="1"/>
    <s v="Reunion de Evaluacion  anivel Nacional de las actividades de la Estrategia Sanitaria de Alimentacion y Nutricion Saludable "/>
    <m/>
    <m/>
    <m/>
    <m/>
    <m/>
    <m/>
    <m/>
    <m/>
    <m/>
    <m/>
    <m/>
    <m/>
    <m/>
    <m/>
    <m/>
    <m/>
    <m/>
  </r>
  <r>
    <x v="4"/>
    <s v="3000001.ACCIONES COMUNES"/>
    <x v="1"/>
    <s v="00. RECURSOS ORDINARIOS"/>
    <x v="1"/>
    <x v="1"/>
    <x v="1"/>
    <x v="2"/>
    <s v="S901000070006"/>
    <s v="ASIGNACIONES EN GENERAL - VIÁTICOS   A NIVEL NACIONAL  PARA 2 PERSONAS POR 9DÍAS"/>
    <s v="SERVICIO"/>
    <n v="18"/>
    <n v="210"/>
    <n v="3780"/>
    <m/>
    <n v="1260"/>
    <n v="1260"/>
    <n v="1260"/>
    <m/>
    <m/>
    <m/>
    <m/>
    <m/>
    <m/>
    <m/>
    <m/>
  </r>
  <r>
    <x v="4"/>
    <s v="3000001.ACCIONES COMUNES"/>
    <x v="1"/>
    <s v="00. RECURSOS ORDINARIOS"/>
    <x v="1"/>
    <x v="1"/>
    <x v="1"/>
    <x v="58"/>
    <s v="S901000010008"/>
    <s v="TRASLADO PERSONAL - COMISION DE SERVICIO - PASAJES TERRES. NACIONAL"/>
    <s v="SERVICIO"/>
    <n v="10"/>
    <n v="120"/>
    <n v="1200"/>
    <m/>
    <n v="400"/>
    <n v="400"/>
    <n v="400"/>
    <m/>
    <m/>
    <m/>
    <m/>
    <m/>
    <m/>
    <m/>
    <m/>
  </r>
  <r>
    <x v="4"/>
    <s v="3000001.ACCIONES COMUNES"/>
    <x v="1"/>
    <s v="00. RECURSOS ORDINARIOS"/>
    <x v="1"/>
    <x v="1"/>
    <x v="1"/>
    <x v="4"/>
    <m/>
    <m/>
    <m/>
    <m/>
    <m/>
    <n v="4980"/>
    <n v="0"/>
    <n v="1660"/>
    <n v="1660"/>
    <n v="1660"/>
    <n v="0"/>
    <n v="0"/>
    <n v="0"/>
    <n v="0"/>
    <n v="0"/>
    <n v="0"/>
    <n v="0"/>
    <n v="0"/>
  </r>
  <r>
    <x v="4"/>
    <s v="3000001.ACCIONES COMUNES"/>
    <x v="1"/>
    <s v="00. RECURSOS ORDINARIOS"/>
    <x v="1"/>
    <x v="1"/>
    <x v="1"/>
    <x v="1"/>
    <s v="Reunion tecnica de evaluacion con las redes de Salud  de las actividades vinculadas  a la disminucion de la anemia y DCI - ESANS "/>
    <m/>
    <m/>
    <m/>
    <m/>
    <m/>
    <m/>
    <m/>
    <m/>
    <m/>
    <m/>
    <m/>
    <m/>
    <m/>
    <m/>
    <m/>
    <m/>
    <m/>
  </r>
  <r>
    <x v="4"/>
    <s v="3000001.ACCIONES COMUNES"/>
    <x v="1"/>
    <s v="00. RECURSOS ORDINARIOS"/>
    <x v="1"/>
    <x v="1"/>
    <x v="1"/>
    <x v="2"/>
    <s v="S901000070006"/>
    <s v="ASIGNACIONES EN GENERAL - VIÁTICOS PARA 09 PERSONAS POR 2 DÍAS "/>
    <s v="SERVICIO"/>
    <n v="24"/>
    <n v="147"/>
    <n v="3528"/>
    <m/>
    <m/>
    <n v="3528"/>
    <m/>
    <m/>
    <m/>
    <m/>
    <m/>
    <m/>
    <m/>
    <m/>
    <m/>
  </r>
  <r>
    <x v="4"/>
    <s v="3000001.ACCIONES COMUNES"/>
    <x v="1"/>
    <s v="00. RECURSOS ORDINARIOS"/>
    <x v="1"/>
    <x v="1"/>
    <x v="1"/>
    <x v="58"/>
    <s v="S901000010008"/>
    <s v="TRASLADO PERSONAL - COMISION DE SERVICIO - PASAJES TERRES. NACIONAL"/>
    <s v="SERVICIO"/>
    <n v="9"/>
    <n v="80"/>
    <n v="720"/>
    <m/>
    <m/>
    <n v="720"/>
    <m/>
    <m/>
    <m/>
    <m/>
    <m/>
    <m/>
    <m/>
    <m/>
    <m/>
  </r>
  <r>
    <x v="4"/>
    <s v="3000001.ACCIONES COMUNES"/>
    <x v="1"/>
    <s v="00. RECURSOS ORDINARIOS"/>
    <x v="1"/>
    <x v="1"/>
    <x v="1"/>
    <x v="9"/>
    <s v="B710600040004"/>
    <s v="FOLDER MANILA TAMAÑO A4 "/>
    <s v="UNIDAD"/>
    <n v="50"/>
    <n v="0.4"/>
    <n v="20"/>
    <m/>
    <n v="20"/>
    <m/>
    <m/>
    <m/>
    <m/>
    <m/>
    <m/>
    <m/>
    <m/>
    <m/>
    <m/>
  </r>
  <r>
    <x v="4"/>
    <s v="3000001.ACCIONES COMUNES"/>
    <x v="1"/>
    <s v="00. RECURSOS ORDINARIOS"/>
    <x v="1"/>
    <x v="1"/>
    <x v="1"/>
    <x v="65"/>
    <s v="S500100050561"/>
    <s v="SERVICIO DE IMPRESIONES EN GENERAL (BANNER, CUADERNILLOS )"/>
    <s v="SERVICIO"/>
    <n v="1"/>
    <n v="2669"/>
    <n v="2669"/>
    <m/>
    <m/>
    <n v="2669"/>
    <m/>
    <m/>
    <m/>
    <m/>
    <m/>
    <m/>
    <m/>
    <m/>
    <m/>
  </r>
  <r>
    <x v="4"/>
    <s v="3000001.ACCIONES COMUNES"/>
    <x v="1"/>
    <s v="00. RECURSOS ORDINARIOS"/>
    <x v="1"/>
    <x v="1"/>
    <x v="1"/>
    <x v="13"/>
    <m/>
    <m/>
    <m/>
    <m/>
    <m/>
    <n v="6937"/>
    <n v="0"/>
    <n v="20"/>
    <n v="6917"/>
    <n v="0"/>
    <n v="0"/>
    <n v="0"/>
    <n v="0"/>
    <n v="0"/>
    <n v="0"/>
    <n v="0"/>
    <n v="0"/>
    <n v="0"/>
  </r>
  <r>
    <x v="4"/>
    <s v="3000001.ACCIONES COMUNES"/>
    <x v="1"/>
    <s v="00. RECURSOS ORDINARIOS"/>
    <x v="1"/>
    <x v="1"/>
    <x v="1"/>
    <x v="13"/>
    <m/>
    <s v="Sub total  ESANS"/>
    <m/>
    <m/>
    <n v="11917"/>
    <n v="11917"/>
    <n v="0"/>
    <n v="1680"/>
    <n v="8577"/>
    <n v="1660"/>
    <n v="0"/>
    <n v="0"/>
    <n v="0"/>
    <n v="0"/>
    <n v="0"/>
    <n v="0"/>
    <n v="0"/>
    <n v="0"/>
  </r>
  <r>
    <x v="4"/>
    <s v="3000001.ACCIONES COMUNES"/>
    <x v="1"/>
    <s v="00. RECURSOS ORDINARIOS"/>
    <x v="1"/>
    <x v="1"/>
    <x v="1"/>
    <x v="45"/>
    <m/>
    <m/>
    <m/>
    <m/>
    <m/>
    <m/>
    <m/>
    <m/>
    <m/>
    <m/>
    <m/>
    <m/>
    <m/>
    <m/>
    <m/>
    <m/>
    <m/>
    <m/>
  </r>
  <r>
    <x v="4"/>
    <s v="3000001.ACCIONES COMUNES"/>
    <x v="1"/>
    <s v="00. RECURSOS ORDINARIOS"/>
    <x v="1"/>
    <x v="1"/>
    <x v="1"/>
    <x v="40"/>
    <s v="Reunion Tecnica Cumbre Hambre Cero"/>
    <m/>
    <m/>
    <m/>
    <m/>
    <m/>
    <m/>
    <m/>
    <m/>
    <m/>
    <m/>
    <m/>
    <m/>
    <m/>
    <m/>
    <m/>
    <m/>
    <m/>
  </r>
  <r>
    <x v="4"/>
    <s v="3000001.ACCIONES COMUNES"/>
    <x v="1"/>
    <s v="00. RECURSOS ORDINARIOS"/>
    <x v="1"/>
    <x v="1"/>
    <x v="1"/>
    <x v="5"/>
    <s v="S040100010005"/>
    <s v="SERVICIO DE ATENCION DE REFRIGERIOS "/>
    <s v="SERVICIO"/>
    <n v="200"/>
    <n v="7"/>
    <n v="1400"/>
    <m/>
    <m/>
    <m/>
    <n v="1400"/>
    <m/>
    <m/>
    <m/>
    <m/>
    <m/>
    <m/>
    <m/>
    <m/>
  </r>
  <r>
    <x v="4"/>
    <s v="3000001.ACCIONES COMUNES"/>
    <x v="1"/>
    <s v="00. RECURSOS ORDINARIOS"/>
    <x v="1"/>
    <x v="1"/>
    <x v="1"/>
    <x v="65"/>
    <s v="S500100050561"/>
    <s v="SERVICIO DE IMPRESIÓN EN GENERAL (BANNER ROLLERS-GIGANTOGRAFIAS)"/>
    <s v="UNIDAD"/>
    <n v="13"/>
    <n v="146"/>
    <n v="1900"/>
    <m/>
    <m/>
    <m/>
    <n v="1900"/>
    <m/>
    <m/>
    <m/>
    <m/>
    <m/>
    <m/>
    <m/>
    <m/>
  </r>
  <r>
    <x v="4"/>
    <s v="3000001.ACCIONES COMUNES"/>
    <x v="1"/>
    <s v="00. RECURSOS ORDINARIOS"/>
    <x v="1"/>
    <x v="1"/>
    <x v="1"/>
    <x v="13"/>
    <m/>
    <s v="Sub total  PPORDIT"/>
    <m/>
    <m/>
    <m/>
    <n v="3300"/>
    <n v="0"/>
    <n v="0"/>
    <n v="0"/>
    <n v="3300"/>
    <n v="0"/>
    <n v="0"/>
    <n v="0"/>
    <n v="0"/>
    <n v="0"/>
    <n v="0"/>
    <n v="0"/>
    <n v="0"/>
  </r>
  <r>
    <x v="4"/>
    <s v="3000001.ACCIONES COMUNES"/>
    <x v="1"/>
    <s v="00. RECURSOS ORDINARIOS"/>
    <x v="1"/>
    <x v="1"/>
    <x v="1"/>
    <x v="13"/>
    <s v="Total de Sub Producto: (4427608) EVALUACION DE LOS PRODUCTOS DE LA FUNCION SALUD DEL PPOR DIT"/>
    <m/>
    <m/>
    <m/>
    <m/>
    <n v="15217"/>
    <n v="0"/>
    <n v="1680"/>
    <n v="8577"/>
    <n v="4960"/>
    <n v="0"/>
    <n v="0"/>
    <n v="0"/>
    <n v="0"/>
    <n v="0"/>
    <n v="0"/>
    <n v="0"/>
    <n v="0"/>
  </r>
  <r>
    <x v="4"/>
    <s v="3000001.ACCIONES COMUNES"/>
    <x v="1"/>
    <s v="00. RECURSOS ORDINARIOS"/>
    <x v="1"/>
    <x v="1"/>
    <x v="1"/>
    <x v="13"/>
    <m/>
    <m/>
    <m/>
    <m/>
    <m/>
    <m/>
    <m/>
    <m/>
    <m/>
    <m/>
    <m/>
    <m/>
    <m/>
    <m/>
    <m/>
    <m/>
    <m/>
    <m/>
  </r>
  <r>
    <x v="4"/>
    <s v="3000001.ACCIONES COMUNES"/>
    <x v="1"/>
    <s v="00. RECURSOS ORDINARIOS"/>
    <x v="1"/>
    <x v="1"/>
    <x v="1"/>
    <x v="47"/>
    <s v="(4427609) SUPERVISION DE LOS PRODUCTOS DE LA FUNCION SALUD DEL PPOR DIT"/>
    <m/>
    <s v="   "/>
    <m/>
    <m/>
    <m/>
    <m/>
    <m/>
    <m/>
    <m/>
    <m/>
    <m/>
    <m/>
    <m/>
    <m/>
    <m/>
    <m/>
    <m/>
  </r>
  <r>
    <x v="4"/>
    <s v="3000001.ACCIONES COMUNES"/>
    <x v="1"/>
    <s v="00. RECURSOS ORDINARIOS"/>
    <x v="1"/>
    <x v="1"/>
    <x v="1"/>
    <x v="68"/>
    <m/>
    <m/>
    <m/>
    <m/>
    <m/>
    <m/>
    <m/>
    <m/>
    <m/>
    <m/>
    <m/>
    <m/>
    <m/>
    <m/>
    <m/>
    <m/>
    <m/>
    <m/>
  </r>
  <r>
    <x v="4"/>
    <s v="3000001.ACCIONES COMUNES"/>
    <x v="1"/>
    <s v="00. RECURSOS ORDINARIOS"/>
    <x v="1"/>
    <x v="1"/>
    <x v="1"/>
    <x v="18"/>
    <s v="SUPERVICIONES  Y MONITOREO INTEGRAL , CONVENIO  DE GESTIÓN EN MARCO DEL DIT A UGIPRESS E IPRESS"/>
    <m/>
    <m/>
    <m/>
    <m/>
    <m/>
    <m/>
    <m/>
    <m/>
    <m/>
    <m/>
    <m/>
    <m/>
    <m/>
    <m/>
    <m/>
    <m/>
    <m/>
  </r>
  <r>
    <x v="4"/>
    <s v="3000001.ACCIONES COMUNES"/>
    <x v="1"/>
    <s v="00. RECURSOS ORDINARIOS"/>
    <x v="1"/>
    <x v="1"/>
    <x v="1"/>
    <x v="2"/>
    <s v="S901000010011"/>
    <s v="VIÁTICOS PARA 6 PERSONAS X  3 DIAS X 147 RUTA RED HUAYTARA 1 VEZ AL AÑO"/>
    <s v="SERVICIO"/>
    <n v="18"/>
    <n v="147"/>
    <n v="2646"/>
    <m/>
    <m/>
    <n v="2646"/>
    <m/>
    <m/>
    <m/>
    <m/>
    <m/>
    <m/>
    <m/>
    <m/>
    <m/>
  </r>
  <r>
    <x v="4"/>
    <s v="3000001.ACCIONES COMUNES"/>
    <x v="1"/>
    <s v="00. RECURSOS ORDINARIOS"/>
    <x v="1"/>
    <x v="1"/>
    <x v="1"/>
    <x v="2"/>
    <s v="S901000010011"/>
    <s v="VIÁTICOS PARA 6 PERSONAS X 3 DIAS X 147 RUTA RED CASTROVIRREYNA 1 VEZ AL AÑO"/>
    <s v="SERVICIO"/>
    <n v="18"/>
    <n v="147"/>
    <n v="2646"/>
    <m/>
    <m/>
    <n v="2646"/>
    <m/>
    <m/>
    <m/>
    <m/>
    <m/>
    <m/>
    <m/>
    <m/>
    <m/>
  </r>
  <r>
    <x v="4"/>
    <s v="3000001.ACCIONES COMUNES"/>
    <x v="1"/>
    <s v="00. RECURSOS ORDINARIOS"/>
    <x v="1"/>
    <x v="1"/>
    <x v="1"/>
    <x v="2"/>
    <s v="S901000010011"/>
    <s v="VIÁTICOS PARA 6 PERSONAS X 3 DIAS X 147 RUTA RED ACOBAMBA  1 VEZ AL AÑO"/>
    <s v="SERVICIO"/>
    <n v="18"/>
    <n v="147"/>
    <n v="2646"/>
    <m/>
    <m/>
    <m/>
    <n v="2646"/>
    <m/>
    <m/>
    <m/>
    <m/>
    <m/>
    <m/>
    <m/>
    <m/>
  </r>
  <r>
    <x v="4"/>
    <s v="3000001.ACCIONES COMUNES"/>
    <x v="1"/>
    <s v="00. RECURSOS ORDINARIOS"/>
    <x v="1"/>
    <x v="1"/>
    <x v="1"/>
    <x v="2"/>
    <s v="S901000010011"/>
    <s v="VIÁTICOS PARA 6 PERSONAS X 3 DIAS X 147 RUTA RED ANGARAESY 1 VEZ AL AÑO"/>
    <s v="SERVICIO"/>
    <n v="18"/>
    <n v="147"/>
    <n v="2646"/>
    <m/>
    <m/>
    <m/>
    <n v="2646"/>
    <m/>
    <m/>
    <m/>
    <m/>
    <m/>
    <m/>
    <m/>
    <m/>
  </r>
  <r>
    <x v="4"/>
    <s v="3000001.ACCIONES COMUNES"/>
    <x v="1"/>
    <s v="00. RECURSOS ORDINARIOS"/>
    <x v="1"/>
    <x v="1"/>
    <x v="1"/>
    <x v="2"/>
    <s v="S901000010011"/>
    <s v="VIÁTICOS PARA 6 PERSONAS X 3 DIAS X 147 RUTA RED CHURCAMPA 1 VEZ AL AÑO"/>
    <s v="SERVICIO"/>
    <n v="18"/>
    <n v="147"/>
    <n v="2646"/>
    <m/>
    <m/>
    <m/>
    <m/>
    <n v="2646"/>
    <m/>
    <m/>
    <m/>
    <m/>
    <m/>
    <m/>
    <m/>
  </r>
  <r>
    <x v="4"/>
    <s v="3000001.ACCIONES COMUNES"/>
    <x v="1"/>
    <s v="00. RECURSOS ORDINARIOS"/>
    <x v="1"/>
    <x v="1"/>
    <x v="1"/>
    <x v="2"/>
    <s v="S901000010011"/>
    <s v="VIÁTICOS PARA 6 PERSONAS X 3 DIAS X 147 RUTA RED TAYACAJA  1 VEZ AL AÑO"/>
    <s v="SERVICIO"/>
    <n v="18"/>
    <n v="147"/>
    <n v="2646"/>
    <m/>
    <m/>
    <m/>
    <m/>
    <n v="2646"/>
    <m/>
    <m/>
    <m/>
    <m/>
    <m/>
    <m/>
    <m/>
  </r>
  <r>
    <x v="4"/>
    <s v="3000001.ACCIONES COMUNES"/>
    <x v="1"/>
    <s v="00. RECURSOS ORDINARIOS"/>
    <x v="1"/>
    <x v="1"/>
    <x v="1"/>
    <x v="2"/>
    <s v="S901000010011"/>
    <s v="VIÁTICOS PARA  6 PERSONAS X 3 DIAS X 147 RUTA HOSPITAL PAMPAS 1 VEZ AL AÑO"/>
    <s v="SERVICIO"/>
    <n v="18"/>
    <n v="147"/>
    <n v="2646"/>
    <m/>
    <m/>
    <m/>
    <m/>
    <m/>
    <n v="2646"/>
    <m/>
    <m/>
    <m/>
    <m/>
    <m/>
    <m/>
  </r>
  <r>
    <x v="4"/>
    <s v="3000001.ACCIONES COMUNES"/>
    <x v="1"/>
    <s v="00. RECURSOS ORDINARIOS"/>
    <x v="1"/>
    <x v="1"/>
    <x v="1"/>
    <x v="32"/>
    <s v="B172100070020"/>
    <s v="DIESEL B5 S50"/>
    <s v="GALON"/>
    <n v="86"/>
    <n v="17"/>
    <n v="1478"/>
    <m/>
    <n v="1478"/>
    <m/>
    <m/>
    <m/>
    <m/>
    <m/>
    <m/>
    <m/>
    <m/>
    <m/>
    <m/>
  </r>
  <r>
    <x v="4"/>
    <s v="3000001.ACCIONES COMUNES"/>
    <x v="1"/>
    <s v="00. RECURSOS ORDINARIOS"/>
    <x v="1"/>
    <x v="1"/>
    <x v="1"/>
    <x v="13"/>
    <m/>
    <s v="TOTAL GESTION SANITARIA Y CALIDAD EN SALUD"/>
    <m/>
    <m/>
    <m/>
    <n v="20000"/>
    <n v="0"/>
    <n v="1478"/>
    <n v="5292"/>
    <n v="5292"/>
    <n v="5292"/>
    <n v="2646"/>
    <n v="0"/>
    <n v="0"/>
    <n v="0"/>
    <n v="0"/>
    <n v="0"/>
    <n v="0"/>
  </r>
  <r>
    <x v="4"/>
    <s v="3000001.ACCIONES COMUNES"/>
    <x v="1"/>
    <s v="00. RECURSOS ORDINARIOS"/>
    <x v="1"/>
    <x v="1"/>
    <x v="1"/>
    <x v="13"/>
    <s v="Total de Sub Producto: (4427609) SUPERVISION DE LOS PRODUCTOS DE LA FUNCION SALUD DEL PPOR DIT"/>
    <m/>
    <m/>
    <m/>
    <m/>
    <n v="20000"/>
    <n v="0"/>
    <n v="1478"/>
    <n v="5292"/>
    <n v="5292"/>
    <n v="5292"/>
    <n v="2646"/>
    <n v="0"/>
    <n v="0"/>
    <n v="0"/>
    <n v="0"/>
    <n v="0"/>
    <n v="0"/>
  </r>
  <r>
    <x v="4"/>
    <s v="3000001.ACCIONES COMUNES"/>
    <x v="1"/>
    <s v="00. RECURSOS ORDINARIOS"/>
    <x v="1"/>
    <x v="1"/>
    <x v="1"/>
    <x v="13"/>
    <m/>
    <m/>
    <m/>
    <m/>
    <m/>
    <m/>
    <m/>
    <m/>
    <m/>
    <m/>
    <m/>
    <m/>
    <m/>
    <m/>
    <m/>
    <m/>
    <m/>
    <m/>
  </r>
  <r>
    <x v="4"/>
    <s v="3000001.ACCIONES COMUNES"/>
    <x v="1"/>
    <s v="00. RECURSOS ORDINARIOS"/>
    <x v="1"/>
    <x v="1"/>
    <x v="1"/>
    <x v="47"/>
    <s v="(4427610) GESTION OPERATIVA DE LA CADENA DE FRIO"/>
    <m/>
    <m/>
    <m/>
    <m/>
    <m/>
    <m/>
    <m/>
    <m/>
    <m/>
    <m/>
    <m/>
    <m/>
    <m/>
    <m/>
    <m/>
    <m/>
    <m/>
  </r>
  <r>
    <x v="4"/>
    <s v="3000001.ACCIONES COMUNES"/>
    <x v="1"/>
    <s v="00. RECURSOS ORDINARIOS"/>
    <x v="1"/>
    <x v="1"/>
    <x v="1"/>
    <x v="69"/>
    <m/>
    <m/>
    <m/>
    <m/>
    <m/>
    <m/>
    <m/>
    <m/>
    <m/>
    <m/>
    <m/>
    <m/>
    <m/>
    <m/>
    <m/>
    <m/>
    <m/>
    <m/>
  </r>
  <r>
    <x v="4"/>
    <s v="3000001.ACCIONES COMUNES"/>
    <x v="1"/>
    <s v="00. RECURSOS ORDINARIOS"/>
    <x v="1"/>
    <x v="1"/>
    <x v="1"/>
    <x v="18"/>
    <s v="Fortalecimiento  de la cadena de Frio-Monitoreo del Abastecimiento de vacunas  en las IPRESS"/>
    <m/>
    <m/>
    <m/>
    <m/>
    <m/>
    <m/>
    <m/>
    <m/>
    <m/>
    <m/>
    <m/>
    <m/>
    <m/>
    <m/>
    <m/>
    <m/>
    <m/>
  </r>
  <r>
    <x v="4"/>
    <s v="3000001.ACCIONES COMUNES"/>
    <x v="1"/>
    <s v="00. RECURSOS ORDINARIOS"/>
    <x v="1"/>
    <x v="1"/>
    <x v="1"/>
    <x v="32"/>
    <s v="B172100070020"/>
    <s v="DIESEL B5 S50"/>
    <s v="GALON"/>
    <n v="247"/>
    <n v="17"/>
    <n v="4199.5"/>
    <m/>
    <n v="4199.5"/>
    <m/>
    <m/>
    <m/>
    <m/>
    <m/>
    <m/>
    <m/>
    <m/>
    <m/>
    <m/>
  </r>
  <r>
    <x v="4"/>
    <s v="3000001.ACCIONES COMUNES"/>
    <x v="1"/>
    <s v="00. RECURSOS ORDINARIOS"/>
    <x v="1"/>
    <x v="1"/>
    <x v="1"/>
    <x v="70"/>
    <s v="B175500100176"/>
    <s v="ACEITES LUBRICANTES (Aceite shell SAE 15W 40 multigrado) PARA MOTOR PETROLERO X1GAL"/>
    <s v="UNIDAD"/>
    <n v="2"/>
    <n v="90"/>
    <n v="180"/>
    <m/>
    <n v="180"/>
    <m/>
    <m/>
    <m/>
    <m/>
    <m/>
    <m/>
    <m/>
    <m/>
    <m/>
    <m/>
  </r>
  <r>
    <x v="4"/>
    <s v="3000001.ACCIONES COMUNES"/>
    <x v="1"/>
    <s v="00. RECURSOS ORDINARIOS"/>
    <x v="1"/>
    <x v="1"/>
    <x v="1"/>
    <x v="71"/>
    <s v="B068000990025"/>
    <s v="Termostato Para refrigeradora Importado 1/4 HP Electronico"/>
    <s v="UNIDAD"/>
    <n v="3"/>
    <n v="1100"/>
    <n v="3300"/>
    <m/>
    <n v="3300"/>
    <m/>
    <m/>
    <m/>
    <m/>
    <m/>
    <m/>
    <m/>
    <m/>
    <m/>
    <m/>
  </r>
  <r>
    <x v="4"/>
    <s v="3000001.ACCIONES COMUNES"/>
    <x v="1"/>
    <s v="00. RECURSOS ORDINARIOS"/>
    <x v="1"/>
    <x v="1"/>
    <x v="1"/>
    <x v="71"/>
    <s v="B283400410048"/>
    <s v="Relay Termico 1/4 HP 220 V Importado"/>
    <s v="UNIDAD"/>
    <n v="12"/>
    <n v="60"/>
    <n v="720"/>
    <m/>
    <n v="720"/>
    <m/>
    <m/>
    <m/>
    <m/>
    <m/>
    <m/>
    <m/>
    <m/>
    <m/>
    <m/>
  </r>
  <r>
    <x v="4"/>
    <s v="3000001.ACCIONES COMUNES"/>
    <x v="1"/>
    <s v="00. RECURSOS ORDINARIOS"/>
    <x v="1"/>
    <x v="1"/>
    <x v="1"/>
    <x v="72"/>
    <s v="B283400190010"/>
    <s v="Pila de litio de 3.6 V  data logger"/>
    <s v="UNIDAD"/>
    <n v="10"/>
    <n v="60"/>
    <n v="600"/>
    <m/>
    <n v="600"/>
    <m/>
    <m/>
    <m/>
    <m/>
    <m/>
    <m/>
    <m/>
    <m/>
    <m/>
    <m/>
  </r>
  <r>
    <x v="4"/>
    <s v="3000001.ACCIONES COMUNES"/>
    <x v="1"/>
    <s v="00. RECURSOS ORDINARIOS"/>
    <x v="1"/>
    <x v="1"/>
    <x v="1"/>
    <x v="72"/>
    <s v="B070400190002"/>
    <s v="CINTA  Aislante 1/2 x 36yd"/>
    <s v="UNIDAD"/>
    <n v="9"/>
    <n v="5"/>
    <n v="49"/>
    <m/>
    <n v="49"/>
    <m/>
    <m/>
    <m/>
    <m/>
    <m/>
    <m/>
    <m/>
    <m/>
    <m/>
    <m/>
  </r>
  <r>
    <x v="4"/>
    <s v="3000001.ACCIONES COMUNES"/>
    <x v="1"/>
    <s v="00. RECURSOS ORDINARIOS"/>
    <x v="1"/>
    <x v="1"/>
    <x v="1"/>
    <x v="13"/>
    <m/>
    <s v="SUB TOTAL "/>
    <m/>
    <m/>
    <m/>
    <n v="9048.5"/>
    <n v="0"/>
    <n v="9048.5"/>
    <n v="0"/>
    <n v="0"/>
    <n v="0"/>
    <n v="0"/>
    <n v="0"/>
    <n v="0"/>
    <n v="0"/>
    <n v="0"/>
    <n v="0"/>
    <n v="0"/>
  </r>
  <r>
    <x v="4"/>
    <s v="3000001.ACCIONES COMUNES"/>
    <x v="1"/>
    <s v="00. RECURSOS ORDINARIOS"/>
    <x v="1"/>
    <x v="1"/>
    <x v="1"/>
    <x v="13"/>
    <s v="Total de Sub Producto: (4427610) GESTION OPERATIVA DE LA CADENA DE FRIO"/>
    <m/>
    <m/>
    <m/>
    <m/>
    <n v="9048.5"/>
    <n v="0"/>
    <n v="9048.5"/>
    <n v="0"/>
    <n v="0"/>
    <n v="0"/>
    <n v="0"/>
    <n v="0"/>
    <n v="0"/>
    <n v="0"/>
    <n v="0"/>
    <n v="0"/>
    <n v="0"/>
  </r>
  <r>
    <x v="4"/>
    <s v="3000001.ACCIONES COMUNES"/>
    <x v="1"/>
    <s v="00. RECURSOS ORDINARIOS"/>
    <x v="1"/>
    <x v="1"/>
    <x v="1"/>
    <x v="73"/>
    <m/>
    <m/>
    <m/>
    <m/>
    <m/>
    <n v="337038.99599999998"/>
    <n v="320"/>
    <n v="79153.495999999999"/>
    <n v="165508.5"/>
    <n v="29998"/>
    <n v="28043"/>
    <n v="25596"/>
    <n v="4820"/>
    <n v="2320"/>
    <n v="320"/>
    <n v="320"/>
    <n v="320"/>
    <n v="320"/>
  </r>
  <r>
    <x v="0"/>
    <m/>
    <x v="0"/>
    <m/>
    <x v="0"/>
    <x v="0"/>
    <x v="0"/>
    <x v="13"/>
    <m/>
    <m/>
    <m/>
    <m/>
    <n v="337039"/>
    <n v="4.0000000153668225E-3"/>
    <m/>
    <m/>
    <m/>
    <m/>
    <m/>
    <m/>
    <m/>
    <m/>
    <m/>
    <m/>
    <m/>
    <m/>
  </r>
  <r>
    <x v="0"/>
    <m/>
    <x v="0"/>
    <m/>
    <x v="0"/>
    <x v="0"/>
    <x v="0"/>
    <x v="23"/>
    <m/>
    <s v="DIRECCION EJECUTIVA DE GESTION ESTRATEGICA Y ARTICULACION EN SALUD PUBLICA"/>
    <m/>
    <m/>
    <m/>
    <m/>
    <m/>
    <m/>
    <m/>
    <m/>
    <m/>
    <m/>
    <m/>
    <m/>
    <m/>
    <m/>
    <m/>
    <m/>
  </r>
  <r>
    <x v="0"/>
    <m/>
    <x v="0"/>
    <m/>
    <x v="0"/>
    <x v="0"/>
    <x v="0"/>
    <x v="24"/>
    <m/>
    <s v="DIRECCION DE ATENCION INTEGRAL DE SALUD"/>
    <m/>
    <m/>
    <m/>
    <m/>
    <m/>
    <m/>
    <m/>
    <m/>
    <m/>
    <m/>
    <m/>
    <m/>
    <m/>
    <m/>
    <m/>
    <m/>
  </r>
  <r>
    <x v="0"/>
    <m/>
    <x v="0"/>
    <m/>
    <x v="0"/>
    <x v="0"/>
    <x v="0"/>
    <x v="25"/>
    <m/>
    <s v="1001.PRODUCTOS ESPECIFICOS PARA DESARROLLO INFANTIL TEMPRANO"/>
    <m/>
    <m/>
    <m/>
    <m/>
    <m/>
    <m/>
    <m/>
    <m/>
    <m/>
    <m/>
    <m/>
    <m/>
    <m/>
    <m/>
    <m/>
    <m/>
  </r>
  <r>
    <x v="0"/>
    <m/>
    <x v="0"/>
    <m/>
    <x v="0"/>
    <x v="0"/>
    <x v="0"/>
    <x v="26"/>
    <m/>
    <s v="3000608.SERVICIOS DE CUIDADO DIURNO ACCEDEN A CONTROL DE CALIDAD NUTRICIONAL DE LOS ALIMENTOS"/>
    <m/>
    <m/>
    <m/>
    <m/>
    <m/>
    <m/>
    <m/>
    <m/>
    <m/>
    <m/>
    <m/>
    <m/>
    <m/>
    <m/>
    <m/>
    <m/>
  </r>
  <r>
    <x v="0"/>
    <m/>
    <x v="0"/>
    <m/>
    <x v="0"/>
    <x v="0"/>
    <x v="0"/>
    <x v="27"/>
    <m/>
    <s v="5004427.CONTROL DE CALIDAD NUTRICIONAL DE LOS ALIMENTOS"/>
    <m/>
    <m/>
    <m/>
    <m/>
    <m/>
    <m/>
    <m/>
    <m/>
    <m/>
    <m/>
    <m/>
    <m/>
    <m/>
    <m/>
    <m/>
    <m/>
  </r>
  <r>
    <x v="0"/>
    <m/>
    <x v="0"/>
    <m/>
    <x v="0"/>
    <x v="0"/>
    <x v="0"/>
    <x v="28"/>
    <m/>
    <s v="00. RECURSOS ORDINARIOS"/>
    <m/>
    <m/>
    <m/>
    <m/>
    <m/>
    <m/>
    <m/>
    <m/>
    <m/>
    <m/>
    <m/>
    <m/>
    <m/>
    <m/>
    <m/>
    <m/>
  </r>
  <r>
    <x v="0"/>
    <m/>
    <x v="0"/>
    <m/>
    <x v="0"/>
    <x v="0"/>
    <x v="0"/>
    <x v="29"/>
    <m/>
    <s v="0033258.CONTROL DE CALIDAD NUTRICIONAL DE LOS ALIMENTOS"/>
    <m/>
    <m/>
    <m/>
    <m/>
    <m/>
    <m/>
    <m/>
    <m/>
    <m/>
    <m/>
    <m/>
    <m/>
    <m/>
    <m/>
    <m/>
    <m/>
  </r>
  <r>
    <x v="0"/>
    <m/>
    <x v="0"/>
    <m/>
    <x v="0"/>
    <x v="0"/>
    <x v="0"/>
    <x v="27"/>
    <m/>
    <s v="44 - 5004427.CONTROL DE CALIDAD NUTRICIONAL DE LOS ALIMENTOS"/>
    <m/>
    <m/>
    <m/>
    <m/>
    <m/>
    <m/>
    <m/>
    <m/>
    <m/>
    <m/>
    <m/>
    <m/>
    <m/>
    <m/>
    <m/>
    <m/>
  </r>
  <r>
    <x v="0"/>
    <m/>
    <x v="0"/>
    <m/>
    <x v="0"/>
    <x v="0"/>
    <x v="0"/>
    <x v="30"/>
    <m/>
    <s v="ESTRATEGIA SANITARIA DE ALIMENTACION Y NUTRICION SALUDABLE  - ESANS "/>
    <m/>
    <m/>
    <m/>
    <m/>
    <m/>
    <m/>
    <m/>
    <m/>
    <m/>
    <m/>
    <m/>
    <m/>
    <m/>
    <m/>
    <m/>
    <m/>
  </r>
  <r>
    <x v="2"/>
    <s v="PRODUCTO"/>
    <x v="2"/>
    <s v="FF.TT"/>
    <x v="2"/>
    <x v="2"/>
    <x v="2"/>
    <x v="31"/>
    <s v="Cod. / Item (13 Dígitos)"/>
    <s v="Descripción"/>
    <s v="U.M."/>
    <s v="Cantidad"/>
    <s v="P. _x000a_Unitario"/>
    <s v="Total"/>
    <s v="Ene"/>
    <s v="Feb"/>
    <s v="Mar"/>
    <s v="Abr"/>
    <s v="May"/>
    <s v="Jun"/>
    <s v="Jul"/>
    <s v="Ago"/>
    <s v="Set"/>
    <s v="Oct"/>
    <s v="Nov"/>
    <s v="Dic"/>
  </r>
  <r>
    <x v="0"/>
    <m/>
    <x v="0"/>
    <m/>
    <x v="0"/>
    <x v="0"/>
    <x v="0"/>
    <x v="1"/>
    <s v="3325801 - INSPECCION A ESTABLECIMIENTOS QUE ALMACENAN, REPARAN Y/O DISTRIBUYEN ALIMENTOS PARA PROGRAMAS SOCIALES"/>
    <m/>
    <m/>
    <m/>
    <m/>
    <m/>
    <m/>
    <m/>
    <m/>
    <m/>
    <m/>
    <m/>
    <m/>
    <m/>
    <m/>
    <m/>
    <m/>
    <m/>
  </r>
  <r>
    <x v="5"/>
    <s v="3000608.SERVICIOS DE CUIDADO DIURNO ACCEDEN A CONTROL DE CALIDAD NUTRICIONAL DE LOS ALIMENTOS"/>
    <x v="1"/>
    <s v="00. RECURSOS ORDINARIOS"/>
    <x v="1"/>
    <x v="1"/>
    <x v="1"/>
    <x v="2"/>
    <s v="S901000070006"/>
    <s v="ASIGNACIONES EN GENERAL - VIÁTICOS DE 3 PERSONA PARA LA INSPECCIÓN A LOS CUNA MÁS Y MUNICIPALIDADES DISTRITALES DE LA PROVINCIA DE ANGARAES, ACOBAMBA Y CASTROVIRREYNA EN DIFERENTES FECHAS FUERA DE LA PROVINCIA"/>
    <s v="SERVICIO"/>
    <n v="9"/>
    <n v="147"/>
    <n v="1333"/>
    <m/>
    <m/>
    <m/>
    <m/>
    <n v="588"/>
    <n v="745"/>
    <m/>
    <m/>
    <m/>
    <m/>
    <m/>
    <m/>
  </r>
  <r>
    <x v="5"/>
    <s v="3000608.SERVICIOS DE CUIDADO DIURNO ACCEDEN A CONTROL DE CALIDAD NUTRICIONAL DE LOS ALIMENTOS"/>
    <x v="1"/>
    <s v="00. RECURSOS ORDINARIOS"/>
    <x v="1"/>
    <x v="1"/>
    <x v="1"/>
    <x v="3"/>
    <s v="B172100040013"/>
    <s v="GASOHOL REGULAR"/>
    <s v="GALON"/>
    <n v="43"/>
    <n v="17"/>
    <n v="740"/>
    <m/>
    <n v="740"/>
    <m/>
    <m/>
    <m/>
    <m/>
    <m/>
    <m/>
    <m/>
    <m/>
    <m/>
    <m/>
  </r>
  <r>
    <x v="5"/>
    <s v="3000608.SERVICIOS DE CUIDADO DIURNO ACCEDEN A CONTROL DE CALIDAD NUTRICIONAL DE LOS ALIMENTOS"/>
    <x v="1"/>
    <s v="00. RECURSOS ORDINARIOS"/>
    <x v="1"/>
    <x v="1"/>
    <x v="1"/>
    <x v="8"/>
    <s v="B495700280115"/>
    <s v="GUANTE PARA EXAMEN DESCARTABLE Nº 6 1/2 X 100 UNI"/>
    <s v="UNIDAD"/>
    <n v="45"/>
    <n v="12"/>
    <n v="540"/>
    <m/>
    <m/>
    <n v="540"/>
    <m/>
    <m/>
    <m/>
    <m/>
    <m/>
    <m/>
    <m/>
    <m/>
    <m/>
  </r>
  <r>
    <x v="5"/>
    <s v="3000608.SERVICIOS DE CUIDADO DIURNO ACCEDEN A CONTROL DE CALIDAD NUTRICIONAL DE LOS ALIMENTOS"/>
    <x v="1"/>
    <s v="00. RECURSOS ORDINARIOS"/>
    <x v="1"/>
    <x v="1"/>
    <x v="1"/>
    <x v="8"/>
    <s v="B495700410076"/>
    <s v="MASCARILLA DESCARTABLE QUIRÚRGICA 3 PLIEGUES"/>
    <s v="UNIDAD"/>
    <n v="5333"/>
    <n v="0.09"/>
    <n v="488.7"/>
    <m/>
    <m/>
    <n v="488.7"/>
    <m/>
    <m/>
    <m/>
    <m/>
    <m/>
    <m/>
    <m/>
    <m/>
    <m/>
  </r>
  <r>
    <x v="5"/>
    <s v="3000608.SERVICIOS DE CUIDADO DIURNO ACCEDEN A CONTROL DE CALIDAD NUTRICIONAL DE LOS ALIMENTOS"/>
    <x v="1"/>
    <s v="00. RECURSOS ORDINARIOS"/>
    <x v="1"/>
    <x v="1"/>
    <x v="1"/>
    <x v="8"/>
    <s v="B35380010007"/>
    <s v="ALCOHOL ETILICO (ETANOL) 96º X 1 L"/>
    <s v="UNIDAD"/>
    <n v="31"/>
    <n v="10.5"/>
    <n v="325.5"/>
    <m/>
    <m/>
    <n v="325.5"/>
    <m/>
    <m/>
    <m/>
    <m/>
    <m/>
    <m/>
    <m/>
    <m/>
    <m/>
  </r>
  <r>
    <x v="5"/>
    <s v="3000608.SERVICIOS DE CUIDADO DIURNO ACCEDEN A CONTROL DE CALIDAD NUTRICIONAL DE LOS ALIMENTOS"/>
    <x v="1"/>
    <s v="00. RECURSOS ORDINARIOS"/>
    <x v="1"/>
    <x v="1"/>
    <x v="1"/>
    <x v="8"/>
    <s v="B495700070005"/>
    <s v="ALGODON HIDROFILO X 500 g"/>
    <s v="UNIDAD"/>
    <n v="23"/>
    <n v="14.6"/>
    <n v="335.8"/>
    <m/>
    <m/>
    <n v="335.8"/>
    <m/>
    <m/>
    <m/>
    <m/>
    <m/>
    <m/>
    <m/>
    <m/>
    <m/>
  </r>
  <r>
    <x v="5"/>
    <s v="3000608.SERVICIOS DE CUIDADO DIURNO ACCEDEN A CONTROL DE CALIDAD NUTRICIONAL DE LOS ALIMENTOS"/>
    <x v="1"/>
    <s v="00. RECURSOS ORDINARIOS"/>
    <x v="1"/>
    <x v="1"/>
    <x v="1"/>
    <x v="8"/>
    <s v="B495500011456"/>
    <s v="GORRO QUIRURGICO DESCARTABLE CON ELLASTICO X 100"/>
    <s v="UNIDAD"/>
    <n v="18"/>
    <n v="30"/>
    <n v="540"/>
    <m/>
    <m/>
    <n v="540"/>
    <m/>
    <m/>
    <m/>
    <m/>
    <m/>
    <m/>
    <m/>
    <m/>
    <m/>
  </r>
  <r>
    <x v="5"/>
    <s v="3000608.SERVICIOS DE CUIDADO DIURNO ACCEDEN A CONTROL DE CALIDAD NUTRICIONAL DE LOS ALIMENTOS"/>
    <x v="1"/>
    <s v="00. RECURSOS ORDINARIOS"/>
    <x v="1"/>
    <x v="1"/>
    <x v="1"/>
    <x v="20"/>
    <s v="B139200160323"/>
    <s v="PAPEL TOALLA DOBLE HOJA INTERFOLIADO  BLANCO X 200 HOJAS"/>
    <s v="UNIDAD"/>
    <n v="60"/>
    <n v="5.6050000000000004"/>
    <n v="346"/>
    <m/>
    <m/>
    <n v="346"/>
    <m/>
    <m/>
    <m/>
    <m/>
    <m/>
    <m/>
    <m/>
    <m/>
    <m/>
  </r>
  <r>
    <x v="5"/>
    <s v="3000608.SERVICIOS DE CUIDADO DIURNO ACCEDEN A CONTROL DE CALIDAD NUTRICIONAL DE LOS ALIMENTOS"/>
    <x v="1"/>
    <s v="00. RECURSOS ORDINARIOS"/>
    <x v="1"/>
    <x v="1"/>
    <x v="1"/>
    <x v="20"/>
    <s v="B133000240210"/>
    <s v="LEJÍA (HIPOCLORITO DE SODIO) AL 5% X 1 L"/>
    <s v="LITRO"/>
    <n v="26"/>
    <n v="4"/>
    <n v="104"/>
    <m/>
    <m/>
    <n v="104"/>
    <m/>
    <m/>
    <m/>
    <m/>
    <m/>
    <m/>
    <m/>
    <m/>
    <m/>
  </r>
  <r>
    <x v="5"/>
    <s v="3000608.SERVICIOS DE CUIDADO DIURNO ACCEDEN A CONTROL DE CALIDAD NUTRICIONAL DE LOS ALIMENTOS"/>
    <x v="1"/>
    <s v="00. RECURSOS ORDINARIOS"/>
    <x v="1"/>
    <x v="1"/>
    <x v="1"/>
    <x v="20"/>
    <s v="B139200100090"/>
    <s v="JABÓN GERMICIDA LIQUIDO X 1 L"/>
    <s v="UNIDAD"/>
    <n v="28"/>
    <n v="10"/>
    <n v="280"/>
    <m/>
    <m/>
    <n v="280"/>
    <m/>
    <m/>
    <m/>
    <m/>
    <m/>
    <m/>
    <m/>
    <m/>
    <m/>
  </r>
  <r>
    <x v="5"/>
    <s v="3000608.SERVICIOS DE CUIDADO DIURNO ACCEDEN A CONTROL DE CALIDAD NUTRICIONAL DE LOS ALIMENTOS"/>
    <x v="1"/>
    <s v="00. RECURSOS ORDINARIOS"/>
    <x v="1"/>
    <x v="1"/>
    <x v="1"/>
    <x v="20"/>
    <s v="B133000160009"/>
    <s v="DETERGENTE GRANULADO X 900GR."/>
    <s v="UNIDAD"/>
    <n v="54"/>
    <n v="10"/>
    <n v="540"/>
    <m/>
    <m/>
    <n v="540"/>
    <m/>
    <m/>
    <m/>
    <m/>
    <m/>
    <m/>
    <m/>
    <m/>
    <m/>
  </r>
  <r>
    <x v="5"/>
    <s v="3000608.SERVICIOS DE CUIDADO DIURNO ACCEDEN A CONTROL DE CALIDAD NUTRICIONAL DE LOS ALIMENTOS"/>
    <x v="1"/>
    <s v="00. RECURSOS ORDINARIOS"/>
    <x v="1"/>
    <x v="1"/>
    <x v="1"/>
    <x v="4"/>
    <m/>
    <m/>
    <m/>
    <m/>
    <m/>
    <n v="5573"/>
    <n v="0"/>
    <n v="740"/>
    <n v="3500"/>
    <n v="0"/>
    <n v="588"/>
    <n v="745"/>
    <n v="0"/>
    <n v="0"/>
    <n v="0"/>
    <n v="0"/>
    <n v="0"/>
    <n v="0"/>
  </r>
  <r>
    <x v="5"/>
    <s v="3000608.SERVICIOS DE CUIDADO DIURNO ACCEDEN A CONTROL DE CALIDAD NUTRICIONAL DE LOS ALIMENTOS"/>
    <x v="1"/>
    <s v="00. RECURSOS ORDINARIOS"/>
    <x v="1"/>
    <x v="1"/>
    <x v="1"/>
    <x v="1"/>
    <s v=" Fortalecimiento de capacidades técnicas a responsables de la ESANS que realizan las inpecciones sanitaria  de los  Programas Sociales ( PVL  y Cuna Mas ) "/>
    <m/>
    <m/>
    <m/>
    <m/>
    <m/>
    <m/>
    <m/>
    <m/>
    <m/>
    <m/>
    <m/>
    <m/>
    <m/>
    <m/>
    <m/>
    <m/>
    <m/>
  </r>
  <r>
    <x v="5"/>
    <s v="3000608.SERVICIOS DE CUIDADO DIURNO ACCEDEN A CONTROL DE CALIDAD NUTRICIONAL DE LOS ALIMENTOS"/>
    <x v="1"/>
    <s v="00. RECURSOS ORDINARIOS"/>
    <x v="1"/>
    <x v="1"/>
    <x v="1"/>
    <x v="2"/>
    <s v="S901000070006"/>
    <s v="ASIGNACIONES EN GENERAL - VIÁTICOS DE 10 PERSONA POR 2 DÍAS PARA LA INSPECCIÓN A LOS CUNA MÁS Y MUNICIPALIDADES DISTRITALES DE LA PROVINCIA DE ANGARAES, ACOBAMBA Y CASTROVIRREYNA EN DIFERENTES FECHAS FUERA DE LA PROVINCIA"/>
    <s v="SERVICIO"/>
    <n v="20"/>
    <n v="147"/>
    <n v="3020"/>
    <m/>
    <m/>
    <n v="3020"/>
    <m/>
    <m/>
    <m/>
    <m/>
    <m/>
    <m/>
    <m/>
    <m/>
    <m/>
  </r>
  <r>
    <x v="5"/>
    <s v="3000608.SERVICIOS DE CUIDADO DIURNO ACCEDEN A CONTROL DE CALIDAD NUTRICIONAL DE LOS ALIMENTOS"/>
    <x v="1"/>
    <s v="00. RECURSOS ORDINARIOS"/>
    <x v="1"/>
    <x v="1"/>
    <x v="1"/>
    <x v="2"/>
    <s v="S901000070006"/>
    <s v="ASIGNACIONES EN GENERAL - VIÁTICOS DE 5 PERSONA POR 2 DÍAS PARA LA INSPECCIÓN A LOS CUNA MÁS Y ALMACENES DE LAS MUNICIPALIDADES DISTRITALES DE LA PROVINCIA DE HUAYTARA, ACOBAMBA Y CASTROVIRREYNA."/>
    <s v="SERVICIO"/>
    <n v="10"/>
    <n v="84"/>
    <n v="840"/>
    <m/>
    <m/>
    <n v="840"/>
    <m/>
    <m/>
    <m/>
    <m/>
    <m/>
    <m/>
    <m/>
    <m/>
    <m/>
  </r>
  <r>
    <x v="5"/>
    <s v="3000608.SERVICIOS DE CUIDADO DIURNO ACCEDEN A CONTROL DE CALIDAD NUTRICIONAL DE LOS ALIMENTOS"/>
    <x v="1"/>
    <s v="00. RECURSOS ORDINARIOS"/>
    <x v="1"/>
    <x v="1"/>
    <x v="1"/>
    <x v="58"/>
    <s v="S901000020007"/>
    <s v="TRASLADO PERSONAL - CAMBIO COLOC.- PASAJES TERREST.NACIONAL"/>
    <s v="SERVICIO"/>
    <n v="9"/>
    <n v="80"/>
    <n v="706"/>
    <m/>
    <m/>
    <n v="706"/>
    <m/>
    <m/>
    <m/>
    <m/>
    <m/>
    <m/>
    <m/>
    <m/>
    <m/>
  </r>
  <r>
    <x v="5"/>
    <s v="3000608.SERVICIOS DE CUIDADO DIURNO ACCEDEN A CONTROL DE CALIDAD NUTRICIONAL DE LOS ALIMENTOS"/>
    <x v="1"/>
    <s v="00. RECURSOS ORDINARIOS"/>
    <x v="1"/>
    <x v="1"/>
    <x v="1"/>
    <x v="9"/>
    <s v="B76740061411"/>
    <s v="TÓNER DE IMPRESIÓN PARA HP COD. REF. CF280A NEGRO."/>
    <s v="UNIDAD"/>
    <n v="2"/>
    <n v="455.35599999999999"/>
    <n v="937.2"/>
    <m/>
    <n v="937.2"/>
    <m/>
    <m/>
    <m/>
    <m/>
    <m/>
    <m/>
    <m/>
    <m/>
    <m/>
    <m/>
  </r>
  <r>
    <x v="5"/>
    <s v="3000608.SERVICIOS DE CUIDADO DIURNO ACCEDEN A CONTROL DE CALIDAD NUTRICIONAL DE LOS ALIMENTOS"/>
    <x v="1"/>
    <s v="00. RECURSOS ORDINARIOS"/>
    <x v="1"/>
    <x v="1"/>
    <x v="1"/>
    <x v="9"/>
    <s v="B767400063527"/>
    <s v="TONER DE IMPRESIÓN PARA HP COD. REF. W1330A NEGRO"/>
    <s v="UNIDAD"/>
    <n v="2"/>
    <n v="490"/>
    <n v="980"/>
    <m/>
    <n v="980"/>
    <m/>
    <m/>
    <m/>
    <m/>
    <m/>
    <m/>
    <m/>
    <m/>
    <m/>
    <m/>
  </r>
  <r>
    <x v="5"/>
    <s v="3000608.SERVICIOS DE CUIDADO DIURNO ACCEDEN A CONTROL DE CALIDAD NUTRICIONAL DE LOS ALIMENTOS"/>
    <x v="1"/>
    <s v="00. RECURSOS ORDINARIOS"/>
    <x v="1"/>
    <x v="1"/>
    <x v="1"/>
    <x v="9"/>
    <s v="B710600010012"/>
    <s v="ARCHIVADOR DE CARTÓN CON PALANCA LOMO ANCHO TAMAÑO OFICIO"/>
    <s v="UNIDAD"/>
    <n v="15"/>
    <n v="5.5"/>
    <n v="82.5"/>
    <m/>
    <n v="82.5"/>
    <m/>
    <m/>
    <m/>
    <m/>
    <m/>
    <m/>
    <m/>
    <m/>
    <m/>
    <m/>
  </r>
  <r>
    <x v="5"/>
    <s v="3000608.SERVICIOS DE CUIDADO DIURNO ACCEDEN A CONTROL DE CALIDAD NUTRICIONAL DE LOS ALIMENTOS"/>
    <x v="1"/>
    <s v="00. RECURSOS ORDINARIOS"/>
    <x v="1"/>
    <x v="1"/>
    <x v="1"/>
    <x v="9"/>
    <s v="B715000210029"/>
    <s v="TABLERO DE MADERA TAMAÑO A4 CON SUJETADOR DE METAL"/>
    <s v="UNIDAD"/>
    <n v="35"/>
    <n v="7.5"/>
    <n v="262.5"/>
    <m/>
    <n v="262.5"/>
    <m/>
    <m/>
    <m/>
    <m/>
    <m/>
    <m/>
    <m/>
    <m/>
    <m/>
    <m/>
  </r>
  <r>
    <x v="5"/>
    <s v="3000608.SERVICIOS DE CUIDADO DIURNO ACCEDEN A CONTROL DE CALIDAD NUTRICIONAL DE LOS ALIMENTOS"/>
    <x v="1"/>
    <s v="00. RECURSOS ORDINARIOS"/>
    <x v="1"/>
    <x v="1"/>
    <x v="1"/>
    <x v="9"/>
    <s v="B717200050224"/>
    <s v="PAPEL BOND 80 G TAMAÑO A4"/>
    <s v="EMPAQUE X 500"/>
    <n v="10"/>
    <n v="16.5"/>
    <n v="165"/>
    <m/>
    <n v="165"/>
    <m/>
    <m/>
    <m/>
    <m/>
    <m/>
    <m/>
    <m/>
    <m/>
    <m/>
    <m/>
  </r>
  <r>
    <x v="5"/>
    <s v="3000608.SERVICIOS DE CUIDADO DIURNO ACCEDEN A CONTROL DE CALIDAD NUTRICIONAL DE LOS ALIMENTOS"/>
    <x v="1"/>
    <s v="00. RECURSOS ORDINARIOS"/>
    <x v="1"/>
    <x v="1"/>
    <x v="1"/>
    <x v="9"/>
    <s v="B503300250042"/>
    <s v="CINTA DE PLASTICO ADHESIVA PARA EMBALAJE DE 3IN X 55YD"/>
    <s v="unidad "/>
    <n v="5"/>
    <n v="3.8"/>
    <n v="19"/>
    <m/>
    <n v="19"/>
    <m/>
    <m/>
    <m/>
    <m/>
    <m/>
    <m/>
    <m/>
    <m/>
    <m/>
    <m/>
  </r>
  <r>
    <x v="5"/>
    <s v="3000608.SERVICIOS DE CUIDADO DIURNO ACCEDEN A CONTROL DE CALIDAD NUTRICIONAL DE LOS ALIMENTOS"/>
    <x v="1"/>
    <s v="00. RECURSOS ORDINARIOS"/>
    <x v="1"/>
    <x v="1"/>
    <x v="1"/>
    <x v="9"/>
    <s v="B710600060044"/>
    <s v="FORRO DE PLASTICO TRANSPARENTE TAMANO OFICIO X5M"/>
    <s v="unidad "/>
    <n v="11"/>
    <n v="10"/>
    <n v="110"/>
    <m/>
    <n v="110"/>
    <m/>
    <m/>
    <m/>
    <m/>
    <m/>
    <m/>
    <m/>
    <m/>
    <m/>
    <m/>
  </r>
  <r>
    <x v="5"/>
    <s v="3000608.SERVICIOS DE CUIDADO DIURNO ACCEDEN A CONTROL DE CALIDAD NUTRICIONAL DE LOS ALIMENTOS"/>
    <x v="1"/>
    <s v="00. RECURSOS ORDINARIOS"/>
    <x v="1"/>
    <x v="1"/>
    <x v="1"/>
    <x v="9"/>
    <s v="B717200170035"/>
    <s v="PAPEL LUSTRE DE 50CMX 65CM COLOR AZUL"/>
    <s v="unidad "/>
    <n v="23"/>
    <n v="0.6"/>
    <n v="13.799999999999999"/>
    <m/>
    <n v="13.799999999999999"/>
    <m/>
    <m/>
    <m/>
    <m/>
    <m/>
    <m/>
    <m/>
    <m/>
    <m/>
    <m/>
  </r>
  <r>
    <x v="5"/>
    <s v="3000608.SERVICIOS DE CUIDADO DIURNO ACCEDEN A CONTROL DE CALIDAD NUTRICIONAL DE LOS ALIMENTOS"/>
    <x v="1"/>
    <s v="00. RECURSOS ORDINARIOS"/>
    <x v="1"/>
    <x v="1"/>
    <x v="1"/>
    <x v="9"/>
    <s v="B717200170040"/>
    <s v="PAPEL LUSTRE DE 50CMX 65CM COLOR CELESTE"/>
    <s v="unidad "/>
    <n v="24"/>
    <n v="0.5"/>
    <n v="12"/>
    <m/>
    <n v="12"/>
    <m/>
    <m/>
    <m/>
    <m/>
    <m/>
    <m/>
    <m/>
    <m/>
    <m/>
    <m/>
  </r>
  <r>
    <x v="5"/>
    <s v="3000608.SERVICIOS DE CUIDADO DIURNO ACCEDEN A CONTROL DE CALIDAD NUTRICIONAL DE LOS ALIMENTOS"/>
    <x v="1"/>
    <s v="00. RECURSOS ORDINARIOS"/>
    <x v="1"/>
    <x v="1"/>
    <x v="1"/>
    <x v="9"/>
    <s v="B715000220028"/>
    <s v="TAJADOR DE PLASTICO CON DEPOSITO"/>
    <s v="UNIDAD"/>
    <n v="20"/>
    <n v="1.5"/>
    <n v="30"/>
    <m/>
    <n v="30"/>
    <m/>
    <m/>
    <m/>
    <m/>
    <m/>
    <m/>
    <m/>
    <m/>
    <m/>
    <m/>
  </r>
  <r>
    <x v="5"/>
    <s v="3000608.SERVICIOS DE CUIDADO DIURNO ACCEDEN A CONTROL DE CALIDAD NUTRICIONAL DE LOS ALIMENTOS"/>
    <x v="1"/>
    <s v="00. RECURSOS ORDINARIOS"/>
    <x v="1"/>
    <x v="1"/>
    <x v="1"/>
    <x v="9"/>
    <s v="B716000040112"/>
    <s v="LÁPIZ NEGRO GRADO 2B CON BORRADOR "/>
    <s v="UNIDAD"/>
    <n v="78"/>
    <n v="0.5"/>
    <n v="39"/>
    <m/>
    <n v="39"/>
    <m/>
    <m/>
    <m/>
    <m/>
    <m/>
    <m/>
    <m/>
    <m/>
    <m/>
    <m/>
  </r>
  <r>
    <x v="5"/>
    <s v="3000608.SERVICIOS DE CUIDADO DIURNO ACCEDEN A CONTROL DE CALIDAD NUTRICIONAL DE LOS ALIMENTOS"/>
    <x v="1"/>
    <s v="00. RECURSOS ORDINARIOS"/>
    <x v="1"/>
    <x v="1"/>
    <x v="1"/>
    <x v="52"/>
    <s v="B894400020075"/>
    <s v="GORRA CON VISCERA DRILL UNISEX"/>
    <s v="UNIDAD"/>
    <n v="35"/>
    <n v="23"/>
    <n v="813"/>
    <m/>
    <m/>
    <n v="813"/>
    <m/>
    <m/>
    <m/>
    <m/>
    <m/>
    <m/>
    <m/>
    <m/>
    <m/>
  </r>
  <r>
    <x v="5"/>
    <s v="3000608.SERVICIOS DE CUIDADO DIURNO ACCEDEN A CONTROL DE CALIDAD NUTRICIONAL DE LOS ALIMENTOS"/>
    <x v="1"/>
    <s v="00. RECURSOS ORDINARIOS"/>
    <x v="1"/>
    <x v="1"/>
    <x v="1"/>
    <x v="4"/>
    <m/>
    <m/>
    <m/>
    <m/>
    <m/>
    <n v="8030"/>
    <n v="0"/>
    <n v="2651"/>
    <n v="5379"/>
    <n v="0"/>
    <n v="0"/>
    <n v="0"/>
    <n v="0"/>
    <n v="0"/>
    <n v="0"/>
    <n v="0"/>
    <n v="0"/>
    <n v="0"/>
  </r>
  <r>
    <x v="0"/>
    <m/>
    <x v="0"/>
    <m/>
    <x v="0"/>
    <x v="0"/>
    <x v="0"/>
    <x v="74"/>
    <m/>
    <m/>
    <m/>
    <m/>
    <m/>
    <n v="13603"/>
    <n v="0"/>
    <n v="3391"/>
    <n v="8879"/>
    <n v="0"/>
    <n v="588"/>
    <n v="745"/>
    <n v="0"/>
    <n v="0"/>
    <n v="0"/>
    <n v="0"/>
    <n v="0"/>
    <n v="0"/>
  </r>
  <r>
    <x v="6"/>
    <s v="3000877.ATENCION ENFERMEDADES DIARREICAS AGUDAS E INFECCIONES RESPIRATORIAS AGUDAS CON COMPLICACIONES"/>
    <x v="1"/>
    <s v="00. RECURSOS ORDINARIOS"/>
    <x v="1"/>
    <x v="1"/>
    <x v="1"/>
    <x v="13"/>
    <m/>
    <m/>
    <m/>
    <m/>
    <m/>
    <n v="74"/>
    <m/>
    <m/>
    <m/>
    <m/>
    <m/>
    <m/>
    <m/>
    <m/>
    <m/>
    <m/>
    <m/>
    <m/>
  </r>
  <r>
    <x v="6"/>
    <s v="3000877.ATENCION ENFERMEDADES DIARREICAS AGUDAS E INFECCIONES RESPIRATORIAS AGUDAS CON COMPLICACIONES"/>
    <x v="1"/>
    <s v="00. RECURSOS ORDINARIOS"/>
    <x v="1"/>
    <x v="1"/>
    <x v="1"/>
    <x v="23"/>
    <m/>
    <s v="DIRECCION EJECUTIVA DE GESTION ESTRATEGICA Y ARTICULACION EN SALUD PUBLICA"/>
    <m/>
    <m/>
    <m/>
    <n v="13"/>
    <n v="13603"/>
    <m/>
    <m/>
    <m/>
    <m/>
    <m/>
    <m/>
    <m/>
    <m/>
    <m/>
    <m/>
    <m/>
  </r>
  <r>
    <x v="6"/>
    <s v="3000877.ATENCION ENFERMEDADES DIARREICAS AGUDAS E INFECCIONES RESPIRATORIAS AGUDAS CON COMPLICACIONES"/>
    <x v="1"/>
    <s v="00. RECURSOS ORDINARIOS"/>
    <x v="1"/>
    <x v="1"/>
    <x v="1"/>
    <x v="24"/>
    <m/>
    <s v="DIRECCION DE ATENCION INTEGRAL DE SALUD"/>
    <m/>
    <m/>
    <m/>
    <m/>
    <m/>
    <n v="0"/>
    <m/>
    <m/>
    <m/>
    <m/>
    <m/>
    <m/>
    <m/>
    <m/>
    <m/>
    <m/>
  </r>
  <r>
    <x v="6"/>
    <s v="3000877.ATENCION ENFERMEDADES DIARREICAS AGUDAS E INFECCIONES RESPIRATORIAS AGUDAS CON COMPLICACIONES"/>
    <x v="1"/>
    <s v="00. RECURSOS ORDINARIOS"/>
    <x v="1"/>
    <x v="1"/>
    <x v="1"/>
    <x v="25"/>
    <m/>
    <s v="1001.PRODUCTOS ESPECIFICOS PARA DESARROLLO INFANTIL TEMPRANO"/>
    <m/>
    <m/>
    <m/>
    <m/>
    <m/>
    <m/>
    <m/>
    <m/>
    <m/>
    <m/>
    <m/>
    <m/>
    <m/>
    <m/>
    <m/>
    <m/>
  </r>
  <r>
    <x v="6"/>
    <s v="3000877.ATENCION ENFERMEDADES DIARREICAS AGUDAS E INFECCIONES RESPIRATORIAS AGUDAS CON COMPLICACIONES"/>
    <x v="1"/>
    <s v="00. RECURSOS ORDINARIOS"/>
    <x v="1"/>
    <x v="1"/>
    <x v="1"/>
    <x v="26"/>
    <m/>
    <s v="3000877.ATENCION ENFERMEDADES DIARREICAS AGUDAS E INFECCIONES RESPIRATORIAS AGUDAS CON COMPLICACIONES"/>
    <m/>
    <m/>
    <m/>
    <m/>
    <m/>
    <m/>
    <m/>
    <m/>
    <m/>
    <m/>
    <m/>
    <m/>
    <m/>
    <m/>
    <m/>
    <m/>
  </r>
  <r>
    <x v="6"/>
    <s v="3000877.ATENCION ENFERMEDADES DIARREICAS AGUDAS E INFECCIONES RESPIRATORIAS AGUDAS CON COMPLICACIONES"/>
    <x v="1"/>
    <s v="00. RECURSOS ORDINARIOS"/>
    <x v="1"/>
    <x v="1"/>
    <x v="1"/>
    <x v="27"/>
    <m/>
    <s v="5000030.ATENDER A NIÑOS CON DIAGNOSTICO DE ENFERMEDAD DIARREICA AGUDA COMPLICADA"/>
    <m/>
    <m/>
    <m/>
    <m/>
    <m/>
    <m/>
    <m/>
    <m/>
    <m/>
    <m/>
    <m/>
    <m/>
    <m/>
    <m/>
    <m/>
    <m/>
  </r>
  <r>
    <x v="6"/>
    <s v="3000877.ATENCION ENFERMEDADES DIARREICAS AGUDAS E INFECCIONES RESPIRATORIAS AGUDAS CON COMPLICACIONES"/>
    <x v="1"/>
    <s v="00. RECURSOS ORDINARIOS"/>
    <x v="1"/>
    <x v="1"/>
    <x v="1"/>
    <x v="28"/>
    <m/>
    <s v="00. RECURSOS ORDINARIOS"/>
    <m/>
    <m/>
    <m/>
    <m/>
    <m/>
    <m/>
    <m/>
    <m/>
    <m/>
    <m/>
    <m/>
    <m/>
    <m/>
    <m/>
    <m/>
    <m/>
  </r>
  <r>
    <x v="6"/>
    <s v="3000877.ATENCION ENFERMEDADES DIARREICAS AGUDAS E INFECCIONES RESPIRATORIAS AGUDAS CON COMPLICACIONES"/>
    <x v="1"/>
    <s v="00. RECURSOS ORDINARIOS"/>
    <x v="1"/>
    <x v="1"/>
    <x v="1"/>
    <x v="29"/>
    <m/>
    <s v="0033314.ATENCION EDA CON COMPLICACIONES"/>
    <m/>
    <m/>
    <m/>
    <m/>
    <m/>
    <m/>
    <m/>
    <m/>
    <m/>
    <m/>
    <m/>
    <m/>
    <m/>
    <m/>
    <m/>
    <m/>
  </r>
  <r>
    <x v="6"/>
    <s v="3000877.ATENCION ENFERMEDADES DIARREICAS AGUDAS E INFECCIONES RESPIRATORIAS AGUDAS CON COMPLICACIONES"/>
    <x v="1"/>
    <s v="00. RECURSOS ORDINARIOS"/>
    <x v="1"/>
    <x v="1"/>
    <x v="1"/>
    <x v="27"/>
    <m/>
    <s v="45 - 5000030.ATENDER A NIÑOS CON DIAGNOSTICO DE ENFERMEDAD DIARREICA AGUDA COMPLICADA"/>
    <m/>
    <m/>
    <m/>
    <m/>
    <m/>
    <m/>
    <m/>
    <m/>
    <m/>
    <m/>
    <m/>
    <m/>
    <m/>
    <m/>
    <m/>
    <m/>
  </r>
  <r>
    <x v="6"/>
    <s v="3000877.ATENCION ENFERMEDADES DIARREICAS AGUDAS E INFECCIONES RESPIRATORIAS AGUDAS CON COMPLICACIONES"/>
    <x v="1"/>
    <s v="00. RECURSOS ORDINARIOS"/>
    <x v="1"/>
    <x v="1"/>
    <x v="1"/>
    <x v="30"/>
    <m/>
    <s v="DIRECCION DE LABORATORIO DE REFERENCIA REGIONAL DE SALUD PUBLICA"/>
    <m/>
    <m/>
    <m/>
    <m/>
    <m/>
    <m/>
    <m/>
    <m/>
    <m/>
    <m/>
    <m/>
    <m/>
    <m/>
    <m/>
    <m/>
    <m/>
  </r>
  <r>
    <x v="6"/>
    <s v="3000877.ATENCION ENFERMEDADES DIARREICAS AGUDAS E INFECCIONES RESPIRATORIAS AGUDAS CON COMPLICACIONES"/>
    <x v="1"/>
    <s v="00. RECURSOS ORDINARIOS"/>
    <x v="1"/>
    <x v="1"/>
    <x v="1"/>
    <x v="31"/>
    <s v="Cod. / Item (13 Dígitos)"/>
    <s v="Descripción"/>
    <s v="U.M."/>
    <s v="Cantidad"/>
    <s v="P. _x000a_Unitario"/>
    <s v="Total"/>
    <s v="Ene"/>
    <s v="Feb"/>
    <s v="Mar"/>
    <s v="Abr"/>
    <s v="May"/>
    <s v="Jun"/>
    <s v="Jul"/>
    <s v="Ago"/>
    <s v="Set"/>
    <s v="Oct"/>
    <s v="Nov"/>
    <s v="Dic"/>
  </r>
  <r>
    <x v="6"/>
    <s v="3000877.ATENCION ENFERMEDADES DIARREICAS AGUDAS E INFECCIONES RESPIRATORIAS AGUDAS CON COMPLICACIONES"/>
    <x v="1"/>
    <s v="00. RECURSOS ORDINARIOS"/>
    <x v="1"/>
    <x v="1"/>
    <x v="1"/>
    <x v="1"/>
    <s v="3331401 - ATENCION EDA CON ALGUN GRADO DE DESHIDRATACION. - Diagnostico de EDAS complicadas en población de niños menores de 5 años"/>
    <m/>
    <m/>
    <m/>
    <m/>
    <m/>
    <m/>
    <m/>
    <m/>
    <m/>
    <m/>
    <m/>
    <m/>
    <m/>
    <m/>
    <m/>
    <m/>
    <m/>
  </r>
  <r>
    <x v="6"/>
    <s v="3000877.ATENCION ENFERMEDADES DIARREICAS AGUDAS E INFECCIONES RESPIRATORIAS AGUDAS CON COMPLICACIONES"/>
    <x v="1"/>
    <s v="00. RECURSOS ORDINARIOS"/>
    <x v="1"/>
    <x v="1"/>
    <x v="1"/>
    <x v="8"/>
    <s v="B358600090196"/>
    <s v="ROTAVIRUS (ANTIGENO) ELISA X 96 DETERMINACIONES"/>
    <s v="UNIDAD"/>
    <n v="2"/>
    <n v="2750"/>
    <n v="5500"/>
    <m/>
    <m/>
    <n v="5500"/>
    <m/>
    <m/>
    <m/>
    <m/>
    <m/>
    <m/>
    <m/>
    <m/>
    <m/>
  </r>
  <r>
    <x v="6"/>
    <s v="3000877.ATENCION ENFERMEDADES DIARREICAS AGUDAS E INFECCIONES RESPIRATORIAS AGUDAS CON COMPLICACIONES"/>
    <x v="1"/>
    <s v="00. RECURSOS ORDINARIOS"/>
    <x v="1"/>
    <x v="1"/>
    <x v="1"/>
    <x v="4"/>
    <m/>
    <m/>
    <m/>
    <m/>
    <m/>
    <n v="5500"/>
    <n v="0"/>
    <n v="0"/>
    <n v="5500"/>
    <n v="0"/>
    <n v="0"/>
    <n v="0"/>
    <n v="0"/>
    <n v="0"/>
    <n v="0"/>
    <n v="0"/>
    <n v="0"/>
    <n v="0"/>
  </r>
  <r>
    <x v="6"/>
    <s v="3000877.ATENCION ENFERMEDADES DIARREICAS AGUDAS E INFECCIONES RESPIRATORIAS AGUDAS CON COMPLICACIONES"/>
    <x v="1"/>
    <s v="00. RECURSOS ORDINARIOS"/>
    <x v="1"/>
    <x v="1"/>
    <x v="1"/>
    <x v="22"/>
    <m/>
    <m/>
    <m/>
    <m/>
    <m/>
    <n v="5500"/>
    <n v="0"/>
    <n v="0"/>
    <n v="5500"/>
    <n v="0"/>
    <n v="0"/>
    <n v="0"/>
    <n v="0"/>
    <n v="0"/>
    <n v="0"/>
    <n v="0"/>
    <n v="0"/>
    <n v="0"/>
  </r>
  <r>
    <x v="6"/>
    <s v="3000877.ATENCION ENFERMEDADES DIARREICAS AGUDAS E INFECCIONES RESPIRATORIAS AGUDAS CON COMPLICACIONES"/>
    <x v="1"/>
    <s v="00. RECURSOS ORDINARIOS"/>
    <x v="1"/>
    <x v="1"/>
    <x v="1"/>
    <x v="75"/>
    <m/>
    <m/>
    <m/>
    <m/>
    <m/>
    <n v="5500"/>
    <n v="0"/>
    <n v="0"/>
    <n v="5500"/>
    <n v="0"/>
    <n v="0"/>
    <n v="0"/>
    <n v="0"/>
    <n v="0"/>
    <n v="0"/>
    <n v="0"/>
    <n v="0"/>
    <n v="0"/>
  </r>
  <r>
    <x v="0"/>
    <m/>
    <x v="0"/>
    <m/>
    <x v="0"/>
    <x v="0"/>
    <x v="0"/>
    <x v="13"/>
    <m/>
    <m/>
    <m/>
    <m/>
    <m/>
    <m/>
    <m/>
    <m/>
    <m/>
    <m/>
    <m/>
    <m/>
    <m/>
    <m/>
    <m/>
    <m/>
    <m/>
    <m/>
  </r>
  <r>
    <x v="0"/>
    <m/>
    <x v="0"/>
    <m/>
    <x v="0"/>
    <x v="0"/>
    <x v="0"/>
    <x v="23"/>
    <m/>
    <s v="DIRECCION EJECUTIVA DE GESTION ESTRATEGICA Y ARTICULACION EN SALUD PUBLICA"/>
    <m/>
    <m/>
    <m/>
    <n v="74474"/>
    <m/>
    <m/>
    <m/>
    <m/>
    <m/>
    <m/>
    <m/>
    <m/>
    <m/>
    <m/>
    <m/>
    <m/>
  </r>
  <r>
    <x v="0"/>
    <m/>
    <x v="0"/>
    <m/>
    <x v="0"/>
    <x v="0"/>
    <x v="0"/>
    <x v="24"/>
    <m/>
    <s v="DIRECCION DE ATENCION INTEGRAL DE SALUD"/>
    <m/>
    <m/>
    <m/>
    <m/>
    <m/>
    <m/>
    <m/>
    <m/>
    <m/>
    <m/>
    <m/>
    <m/>
    <m/>
    <m/>
    <m/>
    <m/>
  </r>
  <r>
    <x v="0"/>
    <m/>
    <x v="0"/>
    <m/>
    <x v="0"/>
    <x v="0"/>
    <x v="0"/>
    <x v="25"/>
    <m/>
    <s v="1001.PRODUCTOS ESPECIFICOS PARA DESARROLLO INFANTIL TEMPRANO"/>
    <m/>
    <m/>
    <m/>
    <m/>
    <m/>
    <m/>
    <m/>
    <m/>
    <m/>
    <m/>
    <m/>
    <m/>
    <m/>
    <m/>
    <m/>
    <m/>
  </r>
  <r>
    <x v="0"/>
    <m/>
    <x v="0"/>
    <m/>
    <x v="0"/>
    <x v="0"/>
    <x v="0"/>
    <x v="26"/>
    <m/>
    <s v="3000927.AGUA POTABLE PARA EL CONSUMO HUMANO PARA HOGARES CONCENTRADOS"/>
    <m/>
    <m/>
    <m/>
    <m/>
    <m/>
    <m/>
    <m/>
    <m/>
    <m/>
    <m/>
    <m/>
    <m/>
    <m/>
    <m/>
    <m/>
    <m/>
  </r>
  <r>
    <x v="0"/>
    <m/>
    <x v="0"/>
    <m/>
    <x v="0"/>
    <x v="0"/>
    <x v="0"/>
    <x v="27"/>
    <m/>
    <s v="5004428.VIGILANCIA DE LA CALIDAD DEL AGUA PARA EL CONSUMO HUMANO"/>
    <m/>
    <m/>
    <m/>
    <m/>
    <m/>
    <m/>
    <m/>
    <m/>
    <m/>
    <m/>
    <m/>
    <m/>
    <m/>
    <m/>
    <m/>
    <m/>
  </r>
  <r>
    <x v="0"/>
    <m/>
    <x v="0"/>
    <m/>
    <x v="0"/>
    <x v="0"/>
    <x v="0"/>
    <x v="28"/>
    <m/>
    <s v="00. RECURSOS ORDINARIOS"/>
    <m/>
    <m/>
    <m/>
    <m/>
    <m/>
    <m/>
    <m/>
    <m/>
    <m/>
    <m/>
    <m/>
    <m/>
    <m/>
    <m/>
    <m/>
    <m/>
  </r>
  <r>
    <x v="0"/>
    <m/>
    <x v="0"/>
    <m/>
    <x v="0"/>
    <x v="0"/>
    <x v="0"/>
    <x v="29"/>
    <m/>
    <s v="0033260.VIGILANCIA DE LA CALIDAD DEL AGUA PARA EL CONSUMO HUMANO"/>
    <m/>
    <m/>
    <m/>
    <m/>
    <m/>
    <m/>
    <m/>
    <m/>
    <m/>
    <m/>
    <m/>
    <m/>
    <m/>
    <m/>
    <m/>
    <m/>
  </r>
  <r>
    <x v="0"/>
    <m/>
    <x v="0"/>
    <m/>
    <x v="0"/>
    <x v="0"/>
    <x v="0"/>
    <x v="27"/>
    <m/>
    <s v="46 - 5004428.VIGILANCIA DE LA CALIDAD DEL AGUA PARA EL CONSUMO HUMANO"/>
    <m/>
    <m/>
    <m/>
    <m/>
    <m/>
    <m/>
    <m/>
    <m/>
    <m/>
    <m/>
    <m/>
    <m/>
    <m/>
    <m/>
    <m/>
    <m/>
  </r>
  <r>
    <x v="0"/>
    <m/>
    <x v="0"/>
    <m/>
    <x v="0"/>
    <x v="0"/>
    <x v="0"/>
    <x v="30"/>
    <m/>
    <s v="DESA"/>
    <m/>
    <m/>
    <m/>
    <m/>
    <m/>
    <m/>
    <m/>
    <m/>
    <m/>
    <m/>
    <m/>
    <m/>
    <m/>
    <m/>
    <m/>
    <m/>
  </r>
  <r>
    <x v="2"/>
    <s v="PRODUCTO"/>
    <x v="2"/>
    <s v="FF.TT"/>
    <x v="2"/>
    <x v="2"/>
    <x v="2"/>
    <x v="31"/>
    <s v="Cod. / Item (13 Dígitos)"/>
    <s v="Descripción"/>
    <s v="U.M."/>
    <s v="Cantidad"/>
    <s v="P. _x000a_Unitario"/>
    <s v="Total"/>
    <s v="Ene"/>
    <s v="Feb"/>
    <s v="Mar"/>
    <s v="Abr"/>
    <s v="May"/>
    <s v="Jun"/>
    <s v="Jul"/>
    <s v="Ago"/>
    <s v="Set"/>
    <s v="Oct"/>
    <s v="Nov"/>
    <s v="Dic"/>
  </r>
  <r>
    <x v="0"/>
    <m/>
    <x v="0"/>
    <m/>
    <x v="0"/>
    <x v="0"/>
    <x v="0"/>
    <x v="27"/>
    <s v="5004428 - VIGILANCIA DE LA CALIDAD DEL AGUA PARA EL CONSUMO HUMANO"/>
    <m/>
    <m/>
    <m/>
    <m/>
    <m/>
    <m/>
    <m/>
    <m/>
    <m/>
    <m/>
    <m/>
    <m/>
    <m/>
    <m/>
    <m/>
    <m/>
    <m/>
  </r>
  <r>
    <x v="0"/>
    <m/>
    <x v="0"/>
    <m/>
    <x v="0"/>
    <x v="0"/>
    <x v="0"/>
    <x v="1"/>
    <s v="92701 INSPECCIÓN SANITARIA SIMPLE"/>
    <m/>
    <m/>
    <m/>
    <m/>
    <m/>
    <m/>
    <m/>
    <m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13"/>
    <m/>
    <m/>
    <m/>
    <m/>
    <m/>
    <m/>
    <m/>
    <m/>
    <m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2"/>
    <s v="S901000010011"/>
    <s v="COMISION DE SERVICIOS - VIATICOS (PARA LAS INPECCIONES SANITARIA ESPECIALIZADA DE LOS SISTEMAS DE AGUA , OTROS EVENTOS E IMPREVISTOS DE LAS PROVINCIAS de Huaytara, Tayacaja, Churcampa, Castrovirreyna, Acobamba, Angaraes.  11 DIAS (2 PERSONAS + 01 CHOFER) "/>
    <s v="SERVICIO"/>
    <n v="34"/>
    <n v="147"/>
    <n v="4998"/>
    <m/>
    <n v="2205"/>
    <n v="2205"/>
    <n v="588"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2"/>
    <s v="S901000010011"/>
    <s v="COMISION DE SERVICIOS - VIATICOS LOCALES ( SUPERVICION DE AVANCES DE METAS FISICAS, FINACIERAS PP1001, DIT , APNOP, CEPLAN, SIVICA EN LAS LAS RIS) 01 PERSONA POR 08 DIAS"/>
    <s v="SERVICIO"/>
    <n v="8"/>
    <n v="147"/>
    <n v="1176"/>
    <m/>
    <m/>
    <m/>
    <m/>
    <n v="1176"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2"/>
    <s v="S901000010011"/>
    <s v="COMISION DE SERVICIOS - VIATICOS  ( PARA LA INTERVENCION DURANTE LAS EMERGENCIAS DE LLUVIAS E IMPREVISTOS DE LOS SISTEMAS DE ABASTECIMIENTO DE AGUA EN EL AMBITO DE LA PROVINCIA DE HUANCAVELICA  x 3 DIAS (2 PERSONAS + 01 CHOFER ), MAS 01 PERSONA x 01 DIA C"/>
    <s v="SERVICIO"/>
    <n v="10"/>
    <n v="84"/>
    <n v="840"/>
    <m/>
    <n v="252"/>
    <n v="252"/>
    <n v="252"/>
    <n v="84"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6"/>
    <s v="S901000010003"/>
    <s v="SERVICIO DE PASAJES TERRESTRE (VIGILANCIA DE CALIDAD DE AGUA POR PELIGRO INMINENTE ANTE PRECIPITACIONES PLUVIALES EN LAS PROVINCIAS DE Huaytara, Tayacaja, Churcampa, Castrovirreyna, Acobamba, Angaraes. ) x 06 dias por 01 persona IDA Y RETORNO"/>
    <s v="global"/>
    <n v="12"/>
    <n v="30"/>
    <n v="350"/>
    <m/>
    <m/>
    <n v="350"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63"/>
    <s v="S608500100053"/>
    <s v="MANTENIMIENTO PREVENTIVO DE MULTIPARAMETRO PORTATIL"/>
    <s v="SERVICIO"/>
    <n v="1"/>
    <n v="930"/>
    <n v="930"/>
    <m/>
    <m/>
    <n v="930"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63"/>
    <s v="S608500100128"/>
    <s v="MANTENIMIENTO PREVENTIVO DE TURBIDIMETRO"/>
    <s v="SERVICIO"/>
    <n v="1"/>
    <n v="930"/>
    <n v="930"/>
    <m/>
    <m/>
    <n v="930"/>
    <m/>
    <m/>
    <m/>
    <m/>
    <m/>
    <m/>
    <m/>
    <m/>
    <m/>
  </r>
  <r>
    <x v="0"/>
    <m/>
    <x v="0"/>
    <m/>
    <x v="0"/>
    <x v="0"/>
    <x v="0"/>
    <x v="66"/>
    <m/>
    <m/>
    <m/>
    <m/>
    <m/>
    <n v="9224"/>
    <n v="0"/>
    <n v="2457"/>
    <n v="4667"/>
    <n v="840"/>
    <n v="1260"/>
    <n v="0"/>
    <n v="0"/>
    <n v="0"/>
    <n v="0"/>
    <n v="0"/>
    <n v="0"/>
    <n v="0"/>
  </r>
  <r>
    <x v="7"/>
    <s v="3000927 AGUA POTABLE PARA EL CONSUMO HUMANO PARA HOGARES CONCENTRADOS."/>
    <x v="1"/>
    <s v="00. RECURSOS ORDINARIOS"/>
    <x v="1"/>
    <x v="1"/>
    <x v="1"/>
    <x v="1"/>
    <s v="0092703ANÁLISIS BACTERIOLÓGICOS"/>
    <m/>
    <m/>
    <m/>
    <m/>
    <m/>
    <m/>
    <m/>
    <m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2"/>
    <s v="S901000010011"/>
    <s v="COMISION DE SERVICIOS - VIATICOS  (ASISTENCIA TECNICA  Y SEGUIMIENTO DEL PERSONAL QUE VIENE  REALIZANDO LOS ANALISIS MICROBIOLOGICO  (BACTERIOLOGICO Y PARASITOLOGICO) EN LOS  LABORATORIOS DE AGUA DE LAS 07 REDES DE SALUD DE LA REGION DE HUANCAVELICA. ( Ac"/>
    <s v="UNIDAD"/>
    <n v="12"/>
    <n v="147"/>
    <n v="1764"/>
    <m/>
    <n v="294"/>
    <n v="294"/>
    <n v="294"/>
    <n v="294"/>
    <n v="294"/>
    <n v="294"/>
    <m/>
    <m/>
    <n v="0"/>
    <n v="0"/>
    <n v="0"/>
  </r>
  <r>
    <x v="7"/>
    <s v="3000927 AGUA POTABLE PARA EL CONSUMO HUMANO PARA HOGARES CONCENTRADOS."/>
    <x v="1"/>
    <s v="00. RECURSOS ORDINARIOS"/>
    <x v="1"/>
    <x v="1"/>
    <x v="1"/>
    <x v="2"/>
    <s v="S901000010011"/>
    <s v="COMISION DE SERVICIOS - VIATICOS LOCALES (SEGUIMIENTO DEL AVANCE DE LAS ANALISIS MICROBIOLOGICO  (BACTERIOLOGICO Y PARASITOLOGICO) EN LOS  LABORATORIOS DE AGUA .  Acobamba, Angaraes, Castrovirreyna, Churcampa, Huaytará y tayacaja). 6 dias x 1 persona con "/>
    <s v="UNIDAD"/>
    <n v="6"/>
    <n v="147"/>
    <n v="882"/>
    <m/>
    <m/>
    <m/>
    <m/>
    <m/>
    <m/>
    <n v="882"/>
    <m/>
    <m/>
    <m/>
    <m/>
    <m/>
  </r>
  <r>
    <x v="7"/>
    <s v="3000927 AGUA POTABLE PARA EL CONSUMO HUMANO PARA HOGARES CONCENTRADOS."/>
    <x v="1"/>
    <s v="00. RECURSOS ORDINARIOS"/>
    <x v="1"/>
    <x v="1"/>
    <x v="1"/>
    <x v="6"/>
    <s v="S901000010003"/>
    <s v="SERVICIO DE PASAJES TERRESTRE SEGUIMIENTO DEL AVANCE DE LAS ANALISIS MICROBIOLOGICO DEL AGUA DE LAS  07 RIS HUANCAVELICA. 04 dias x 01 persona ida y retorno."/>
    <s v="SERVICIO"/>
    <n v="8"/>
    <n v="30"/>
    <n v="240"/>
    <m/>
    <n v="40"/>
    <n v="40"/>
    <n v="40"/>
    <n v="40"/>
    <n v="40"/>
    <n v="40"/>
    <m/>
    <m/>
    <m/>
    <m/>
    <m/>
  </r>
  <r>
    <x v="7"/>
    <s v="3000927 AGUA POTABLE PARA EL CONSUMO HUMANO PARA HOGARES CONCENTRADOS."/>
    <x v="1"/>
    <s v="00. RECURSOS ORDINARIOS"/>
    <x v="1"/>
    <x v="1"/>
    <x v="1"/>
    <x v="8"/>
    <s v="358600010653"/>
    <s v="ACIDO ROSOLICO Q.P. X 1 g"/>
    <s v="UNIDAD"/>
    <n v="3"/>
    <n v="95"/>
    <n v="285"/>
    <m/>
    <m/>
    <n v="285"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8"/>
    <s v="358600100086"/>
    <s v="AGAR PLATE COUNT X 500 G"/>
    <s v="UNIDAD"/>
    <n v="1"/>
    <n v="450"/>
    <n v="450"/>
    <m/>
    <m/>
    <n v="450"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8"/>
    <s v="358600100180"/>
    <s v="CALDO EC CON MUG X 500 G"/>
    <s v="UNIDAD"/>
    <n v="1"/>
    <n v="1200"/>
    <n v="1200"/>
    <m/>
    <m/>
    <n v="1200"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8"/>
    <s v="358600100752"/>
    <s v="CALDO MFC X 500 G"/>
    <s v="UNIDAD"/>
    <n v="1"/>
    <n v="531"/>
    <n v="531"/>
    <m/>
    <m/>
    <n v="531"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8"/>
    <s v="358600100774"/>
    <s v="AGAR ENDO LESS X 500 G"/>
    <s v="UNIDAD"/>
    <n v="1"/>
    <n v="340"/>
    <n v="340"/>
    <m/>
    <m/>
    <n v="340"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8"/>
    <s v="512000060154"/>
    <s v="CINTA INDICADORA DE PH 0 A 14 X 100"/>
    <s v="UNIDAD"/>
    <n v="1"/>
    <n v="138"/>
    <n v="138"/>
    <m/>
    <m/>
    <n v="138"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8"/>
    <s v="512000280121"/>
    <s v="MEMBRANA DE FILTRACION DE 0.45 MM 47 MM GELMAN 66278 X 200"/>
    <s v="UNIDAD"/>
    <n v="10"/>
    <n v="125"/>
    <n v="1250"/>
    <m/>
    <m/>
    <n v="1250"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20"/>
    <s v="B139200160323 "/>
    <s v="PAPEL TOALLA INTERFOLIADO BLANCO x 200 HOJAS ( UTILIZADO EN  ANALISIS MICROBIOLOGICOS de 3360 PARÁMETROS- 70 PAQUETES, MONITOREO DE AGUA Y METALES PESADOS 30 PAQUETES)"/>
    <s v="UNIDAD"/>
    <n v="100"/>
    <n v="8"/>
    <n v="800"/>
    <m/>
    <m/>
    <n v="800"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37"/>
    <s v="503300250084"/>
    <s v="CINTA DE PLASTICO ADHESIVA PARA EMBALAJE 2 in X 55 yd"/>
    <s v="UNIDAD"/>
    <n v="30"/>
    <n v="4"/>
    <n v="120"/>
    <m/>
    <m/>
    <n v="120"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37"/>
    <s v="B716000060395"/>
    <s v="PLUMON DE TINTA INDELEBLE PUNTA MEDIANA COLOR NEGRO"/>
    <s v="UNIDAD"/>
    <n v="40"/>
    <n v="2.5"/>
    <n v="100"/>
    <m/>
    <m/>
    <n v="100"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76"/>
    <s v="B710300050861"/>
    <s v="ETIQUETA AUTOADHESIVA 7.5 cm X 11cm"/>
    <s v="UNIDAD"/>
    <n v="1500"/>
    <n v="0.3"/>
    <n v="437"/>
    <m/>
    <m/>
    <n v="437"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77"/>
    <s v="B358600101291"/>
    <s v="CALDO PARA DETECCION DE COLIFORMES TOTALES, ESCHERICHIA COLI INY 2 mL X 50 UNIDADES"/>
    <s v="UNIDAD"/>
    <n v="1"/>
    <n v="424"/>
    <n v="424"/>
    <m/>
    <m/>
    <n v="424"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37"/>
    <s v="B717200030014"/>
    <s v="CUADERNO  CUADRICULADO TAMAÑO A4 X 100 HOJAS"/>
    <s v="UNIDAD"/>
    <n v="33"/>
    <n v="5.5"/>
    <n v="186.5"/>
    <m/>
    <m/>
    <n v="186.5"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37"/>
    <s v="B5000210027"/>
    <s v="TABLERO ACRILICO TAMAÑO A4 CON SUJETADOR DE METAL"/>
    <s v="UNIDAD"/>
    <n v="13"/>
    <n v="11.5"/>
    <n v="149.5"/>
    <m/>
    <m/>
    <n v="149.5"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66"/>
    <m/>
    <m/>
    <m/>
    <m/>
    <m/>
    <n v="9297"/>
    <n v="0"/>
    <n v="334"/>
    <n v="6745"/>
    <n v="334"/>
    <n v="334"/>
    <n v="334"/>
    <n v="1216"/>
    <n v="0"/>
    <n v="0"/>
    <n v="0"/>
    <n v="0"/>
    <n v="0"/>
  </r>
  <r>
    <x v="7"/>
    <s v="3000927 AGUA POTABLE PARA EL CONSUMO HUMANO PARA HOGARES CONCENTRADOS."/>
    <x v="1"/>
    <s v="00. RECURSOS ORDINARIOS"/>
    <x v="1"/>
    <x v="1"/>
    <x v="1"/>
    <x v="1"/>
    <s v="0092704ANÁLISIS PARASITOLÓGICOS"/>
    <m/>
    <m/>
    <m/>
    <m/>
    <m/>
    <m/>
    <m/>
    <m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8"/>
    <s v="B512000180524"/>
    <s v="LAMINILLA CUBRE OBJETO 22 MM X 22 MM X 100"/>
    <s v="UNIDAD"/>
    <n v="27"/>
    <n v="10"/>
    <n v="270"/>
    <m/>
    <m/>
    <n v="270"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8"/>
    <s v="B512000140381 "/>
    <s v="FILTRO DE MEMBRANA NITRATO DE CELULOSA CUADRICULADA 1 µM X 47 MM X 100"/>
    <s v="UNIDAD"/>
    <n v="1"/>
    <n v="215"/>
    <n v="220"/>
    <m/>
    <m/>
    <n v="220"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78"/>
    <s v="B805000080352"/>
    <s v="OVEROL PROTECTOR DE TASLAN UNISEX"/>
    <s v="UNIDAD"/>
    <n v="6"/>
    <n v="150"/>
    <n v="900"/>
    <m/>
    <m/>
    <n v="900"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66"/>
    <m/>
    <m/>
    <m/>
    <m/>
    <m/>
    <n v="1390"/>
    <n v="0"/>
    <n v="0"/>
    <n v="1390"/>
    <n v="0"/>
    <n v="0"/>
    <n v="0"/>
    <n v="0"/>
    <n v="0"/>
    <n v="0"/>
    <n v="0"/>
    <n v="0"/>
    <n v="0"/>
  </r>
  <r>
    <x v="7"/>
    <s v="3000927 AGUA POTABLE PARA EL CONSUMO HUMANO PARA HOGARES CONCENTRADOS."/>
    <x v="1"/>
    <s v="00. RECURSOS ORDINARIOS"/>
    <x v="1"/>
    <x v="1"/>
    <x v="1"/>
    <x v="1"/>
    <s v="0092705 ANÁLISIS ORGANOLÉPTICOS"/>
    <m/>
    <m/>
    <m/>
    <m/>
    <m/>
    <m/>
    <m/>
    <m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79"/>
    <s v="B169400010052"/>
    <s v="JUEGO DE CUCHARAS MEDIDORAS DE ACERO INOXIDABLE X 6 PIEZAS"/>
    <s v="UNIDAD"/>
    <n v="2"/>
    <n v="249"/>
    <n v="498"/>
    <m/>
    <m/>
    <n v="498"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8"/>
    <s v="351000010238"/>
    <s v="KIT DE REACTIVOS PARA DETERMINACION DE NITRITO EN AGUA (RANGO 0 - 10 ppm) X 100 DETERMINACIONES"/>
    <s v="UNIDAD"/>
    <n v="1"/>
    <n v="300"/>
    <n v="300"/>
    <m/>
    <m/>
    <n v="300"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8"/>
    <s v="351000010239"/>
    <s v="KIT PARA DETERMINACION DE SULFATO EN AGUA X 100 DETERMINACIONES"/>
    <s v="UNIDAD"/>
    <n v="1"/>
    <n v="300"/>
    <n v="300"/>
    <m/>
    <m/>
    <n v="300"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8"/>
    <s v="351000021051"/>
    <s v="SOLUCION CLORURO DE POTASIO PARA ELECTRODO X 60 ML"/>
    <s v="UNIDAD"/>
    <n v="1"/>
    <n v="190"/>
    <n v="190"/>
    <m/>
    <m/>
    <n v="190"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8"/>
    <s v="351000021306"/>
    <s v="SOLUCIÓN TAMPÓN (BUFFER) pH 7.00 X 500 mL"/>
    <s v="UNIDAD"/>
    <n v="1"/>
    <n v="198"/>
    <n v="198"/>
    <m/>
    <m/>
    <n v="198"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8"/>
    <s v="351000023954"/>
    <s v="EDTA (ACIDO ETILENDIAMINOTETRAACÉTICO) 0.800 +/- 0.004 M X 13 mL"/>
    <s v="UNIDAD"/>
    <n v="1"/>
    <n v="180"/>
    <n v="180"/>
    <m/>
    <m/>
    <n v="180"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8"/>
    <s v="351000030054"/>
    <s v="SOLUCION DE CALIBRACION PARA MEDIDOR DE CONDUCTIVIDAD 1413 US/CM X 450 ML"/>
    <s v="UNIDAD"/>
    <n v="1"/>
    <n v="300"/>
    <n v="300"/>
    <m/>
    <m/>
    <n v="300"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8"/>
    <s v="358600050550"/>
    <s v="SOLUCIÓN TAMPÓN (BUFFER) pH 10.0 X 450 mL"/>
    <s v="UNIDAD"/>
    <n v="1"/>
    <n v="177"/>
    <n v="177"/>
    <m/>
    <m/>
    <n v="177"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8"/>
    <s v="358600050868"/>
    <s v="SOLUCIÓN TAMPÓN (BUFFER) pH 4.00 +/- 0.01 (25 ºC) X 500 mL"/>
    <s v="UNIDAD"/>
    <n v="1"/>
    <n v="160"/>
    <n v="160"/>
    <m/>
    <m/>
    <n v="160"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8"/>
    <s v="B351000010160"/>
    <s v="DPD EN POLVO PARA CLORO LIBRE EN MUESTRAS DE 10 ML X 100 TEST"/>
    <s v="UNIDAD"/>
    <n v="6"/>
    <n v="150"/>
    <n v="900"/>
    <m/>
    <m/>
    <n v="900"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63"/>
    <s v="606500260616"/>
    <s v="SERVICIO DE CALIBRACION DE COLORIMETRO DIGITAL"/>
    <s v="SERVICIO"/>
    <n v="1"/>
    <n v="930"/>
    <n v="930"/>
    <m/>
    <m/>
    <n v="930"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8"/>
    <s v="358600090232"/>
    <s v="KIT HIERRO COLORIMETRICO X 100 DETERMINACIONES"/>
    <s v="UNIDAD"/>
    <n v="1"/>
    <n v="620"/>
    <n v="620"/>
    <m/>
    <m/>
    <n v="620"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8"/>
    <s v="512000150586"/>
    <s v="FRASCO DE PLASTICO BOCA ANCHA X 1 L CON TAPA"/>
    <s v="UNIDAD"/>
    <n v="35"/>
    <n v="3.5"/>
    <n v="122.5"/>
    <m/>
    <m/>
    <n v="122.5"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66"/>
    <m/>
    <m/>
    <m/>
    <m/>
    <m/>
    <n v="4875.5"/>
    <n v="0"/>
    <n v="0"/>
    <n v="4875.5"/>
    <n v="0"/>
    <n v="0"/>
    <n v="0"/>
    <n v="0"/>
    <n v="0"/>
    <n v="0"/>
    <n v="0"/>
    <n v="0"/>
    <n v="0"/>
  </r>
  <r>
    <x v="7"/>
    <s v="3000927 AGUA POTABLE PARA EL CONSUMO HUMANO PARA HOGARES CONCENTRADOS."/>
    <x v="1"/>
    <s v="00. RECURSOS ORDINARIOS"/>
    <x v="1"/>
    <x v="1"/>
    <x v="1"/>
    <x v="1"/>
    <s v="0092706ANÁLISIS QUÍMICOS INORGÁNICOS Y ORGÁNICOS"/>
    <m/>
    <m/>
    <m/>
    <m/>
    <m/>
    <m/>
    <m/>
    <m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80"/>
    <s v="S120300030007"/>
    <s v="SERVICIO DE ANALISIS DE METALES EN MUESTRA DE AGUA"/>
    <s v="SERVICIO"/>
    <n v="225"/>
    <n v="292.99"/>
    <n v="65462"/>
    <n v="0"/>
    <n v="0"/>
    <n v="65462"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55"/>
    <s v="S900100010014"/>
    <s v="SERVICIO DE MENSAJERÍA"/>
    <s v="SERVICIO"/>
    <n v="85"/>
    <n v="20"/>
    <n v="1509"/>
    <m/>
    <m/>
    <n v="1509"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2"/>
    <s v="S901000010011"/>
    <s v="COMISION DE SERVICIOS - VIATICOS LOCALES (TOMA DE MUESTRAS DE AGUA DE METALES PESADOS EN LAS PROVINCIAS, Huaytara, Tayacaja, Churcampa, Castrovirreyna, Acobamba, Angaraes. 06 dias x (2 personas + 01 chofer)  "/>
    <s v="SERVICIO"/>
    <n v="18"/>
    <n v="147"/>
    <n v="2646"/>
    <n v="0"/>
    <n v="0"/>
    <n v="294"/>
    <n v="441"/>
    <n v="588"/>
    <n v="441"/>
    <n v="441"/>
    <n v="441"/>
    <m/>
    <m/>
    <m/>
    <m/>
  </r>
  <r>
    <x v="7"/>
    <s v="3000927 AGUA POTABLE PARA EL CONSUMO HUMANO PARA HOGARES CONCENTRADOS."/>
    <x v="1"/>
    <s v="00. RECURSOS ORDINARIOS"/>
    <x v="1"/>
    <x v="1"/>
    <x v="1"/>
    <x v="6"/>
    <s v="S901000010003"/>
    <s v="SERVICIO DE PASAJES TERRESTRE (SUPERVIGILANCIA DE CALIDAD DE AGUA)"/>
    <s v="SERVICIO"/>
    <n v="2"/>
    <n v="31"/>
    <n v="62"/>
    <n v="0"/>
    <n v="0"/>
    <n v="0"/>
    <n v="22"/>
    <n v="0"/>
    <n v="20"/>
    <n v="20"/>
    <n v="0"/>
    <n v="0"/>
    <n v="0"/>
    <n v="0"/>
    <m/>
  </r>
  <r>
    <x v="7"/>
    <s v="3000927 AGUA POTABLE PARA EL CONSUMO HUMANO PARA HOGARES CONCENTRADOS."/>
    <x v="1"/>
    <s v="00. RECURSOS ORDINARIOS"/>
    <x v="1"/>
    <x v="1"/>
    <x v="1"/>
    <x v="66"/>
    <m/>
    <m/>
    <m/>
    <m/>
    <m/>
    <n v="69679"/>
    <n v="0"/>
    <n v="0"/>
    <n v="67265"/>
    <n v="463"/>
    <n v="588"/>
    <n v="461"/>
    <n v="461"/>
    <n v="441"/>
    <n v="0"/>
    <n v="0"/>
    <n v="0"/>
    <n v="0"/>
  </r>
  <r>
    <x v="7"/>
    <s v="3000927 AGUA POTABLE PARA EL CONSUMO HUMANO PARA HOGARES CONCENTRADOS."/>
    <x v="1"/>
    <s v="00. RECURSOS ORDINARIOS"/>
    <x v="1"/>
    <x v="1"/>
    <x v="1"/>
    <x v="1"/>
    <s v="0092707 MONITOREO DE PARAMETROS DE CAMPO"/>
    <m/>
    <m/>
    <m/>
    <m/>
    <m/>
    <m/>
    <m/>
    <m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8"/>
    <s v="351000021051"/>
    <s v="SOLUCION CLORURO DE POTASIO PARA ELECTRODO X 60 ML"/>
    <s v="UNIDAD"/>
    <n v="1"/>
    <n v="0"/>
    <n v="0"/>
    <m/>
    <m/>
    <n v="0"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8"/>
    <s v="351000021306"/>
    <s v="SOLUCIÓN TAMPÓN (BUFFER) pH 7.00 X 500 mL"/>
    <s v="UNIDAD"/>
    <n v="1"/>
    <n v="0"/>
    <n v="0"/>
    <m/>
    <m/>
    <n v="0"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66"/>
    <m/>
    <m/>
    <m/>
    <m/>
    <m/>
    <m/>
    <m/>
    <m/>
    <m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1"/>
    <s v="0092708REPORTES DE RIESGOS SANITARIOS "/>
    <m/>
    <m/>
    <m/>
    <m/>
    <m/>
    <m/>
    <m/>
    <m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37"/>
    <s v="B767400061411"/>
    <s v="TÓNER DE IMPRESIÓN PARA HP COD. REF. CF280A NEGRO"/>
    <s v="UNIDAD"/>
    <n v="12"/>
    <n v="445"/>
    <n v="5340"/>
    <m/>
    <m/>
    <n v="5340"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37"/>
    <s v="B71600005016"/>
    <s v="NUMERADOR AUTOMATICO DE METAL DE 6 DIGITOS ( 2 para agua, 2 Direccion DESA)"/>
    <s v="UNIDAD"/>
    <n v="4"/>
    <n v="78.75"/>
    <n v="315"/>
    <m/>
    <m/>
    <n v="315"/>
    <m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2"/>
    <s v="S901000010011"/>
    <s v="COMISION DE SERVICIOS - VIATICOS  (REUNIÓN TECNICA PARA INGRESO DE DATA EN SIVICA DE LOS FORMATOS PVICA, NOTIFICACIONES Y RIESGO SANITARIO A LAS RIS DE ACOBAMBA, CASTROVIRREYNA, CHURCAMPA, ANGARAES, HUAYTARA Y TAYACAJA. 5 dias x   01 persona con pasaje  "/>
    <s v="SERVICIO"/>
    <n v="5"/>
    <n v="147"/>
    <n v="756"/>
    <m/>
    <m/>
    <m/>
    <m/>
    <m/>
    <n v="756"/>
    <m/>
    <m/>
    <m/>
    <m/>
    <m/>
    <m/>
  </r>
  <r>
    <x v="7"/>
    <s v="3000927 AGUA POTABLE PARA EL CONSUMO HUMANO PARA HOGARES CONCENTRADOS."/>
    <x v="1"/>
    <s v="00. RECURSOS ORDINARIOS"/>
    <x v="1"/>
    <x v="1"/>
    <x v="1"/>
    <x v="2"/>
    <s v="S901000010011"/>
    <s v="COMISION DE SERVICIOS - VIATICOS  FUERA DE LA PROVINCIA, PARA LAS INSPECCIONES SANITARIA ESPECIALIZADA DE SISTEMAS DE AGUA EN LAS PROVINCIAS, Huaytara, Tayacaja, Churcampa, Castrovirreyna, Acobamba, Angaraes.  26 dias (2 personas + 01 chofer)   "/>
    <s v="SERVICIO"/>
    <n v="78"/>
    <n v="147"/>
    <n v="11466"/>
    <m/>
    <m/>
    <n v="441"/>
    <n v="2205"/>
    <n v="2205"/>
    <n v="2205"/>
    <n v="2205"/>
    <n v="2205"/>
    <m/>
    <m/>
    <m/>
    <m/>
  </r>
  <r>
    <x v="7"/>
    <s v="3000927 AGUA POTABLE PARA EL CONSUMO HUMANO PARA HOGARES CONCENTRADOS."/>
    <x v="1"/>
    <s v="00. RECURSOS ORDINARIOS"/>
    <x v="1"/>
    <x v="1"/>
    <x v="1"/>
    <x v="2"/>
    <s v="S901000010011"/>
    <s v="COMISION DE SERVICIOS - VIATICOS DENTRO DE LA PROVINCIA, PARA LAS INSPECCIONES SANITARIA ESPECIALIZADA DE SISTEMAS DE AGUA EN LOS CENTROS POBLADOS DE LA PROVINCIA Huancavelica, 04 dias (2 personas + 01 chofer), 2 dias por 01 persona con pasaje "/>
    <s v="SERVICIO"/>
    <n v="14"/>
    <n v="84"/>
    <n v="1176"/>
    <m/>
    <m/>
    <m/>
    <n v="168"/>
    <n v="252"/>
    <n v="252"/>
    <n v="252"/>
    <n v="252"/>
    <m/>
    <m/>
    <m/>
    <m/>
  </r>
  <r>
    <x v="7"/>
    <s v="3000927 AGUA POTABLE PARA EL CONSUMO HUMANO PARA HOGARES CONCENTRADOS."/>
    <x v="1"/>
    <s v="00. RECURSOS ORDINARIOS"/>
    <x v="1"/>
    <x v="1"/>
    <x v="1"/>
    <x v="2"/>
    <s v="S901000010011"/>
    <s v="SEGUIMIENTOS DE ACTIVIDADES PVICA  QUE VIENE REALIZANDO LOS RIS DE MEF EN LAS 07 REDES DE SALUD DE  EN LAS PROVINCIAS, Huaytara, Tayacaja, Churcampa, Castrovirreyna, Acobamba, Angaraes. 6 dias por 01 persona con pasaje"/>
    <s v="SERVICIO"/>
    <n v="6"/>
    <s v="147.00"/>
    <n v="882"/>
    <m/>
    <n v="294"/>
    <n v="294"/>
    <n v="294"/>
    <m/>
    <m/>
    <m/>
    <m/>
    <m/>
    <m/>
    <m/>
    <m/>
  </r>
  <r>
    <x v="7"/>
    <s v="3000927 AGUA POTABLE PARA EL CONSUMO HUMANO PARA HOGARES CONCENTRADOS."/>
    <x v="1"/>
    <s v="00. RECURSOS ORDINARIOS"/>
    <x v="1"/>
    <x v="1"/>
    <x v="1"/>
    <x v="6"/>
    <s v="S901000010003"/>
    <s v="SERVICIO DE PASAJES TERRESTRE (SEGUIMIENTOS  METAS MEF DE LAS 7 RIS HUANCAVELICA)  28 pasajes ida y retorno (  para sistemas de agua con metales pesados, supervigilancia de cloracion, emergencias e imprevistos). "/>
    <s v="SERVICIO"/>
    <n v="56"/>
    <n v="30"/>
    <n v="1573.5"/>
    <n v="1560"/>
    <m/>
    <m/>
    <m/>
    <n v="1573.5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F2" cacheId="12" applyNumberFormats="0" applyBorderFormats="0" applyFontFormats="0" applyPatternFormats="0" applyAlignmentFormats="0" applyWidthHeightFormats="0" dataCaption="" updatedVersion="8" compact="0" compactData="0">
  <location ref="A8:P89" firstHeaderRow="1" firstDataRow="2" firstDataCol="3" rowPageCount="3" colPageCount="1"/>
  <pivotFields count="26">
    <pivotField name="ACTIVIDAD" axis="axisRow" compact="0" outline="0" multipleItemSelectionAllowed="1" showAll="0" sortType="ascending">
      <items count="9">
        <item x="1"/>
        <item x="3"/>
        <item x="4"/>
        <item x="5"/>
        <item x="6"/>
        <item x="7"/>
        <item x="2"/>
        <item x="0"/>
        <item t="default"/>
      </items>
    </pivotField>
    <pivotField name="PRODUCTO" compact="0" outline="0" multipleItemSelectionAllowed="1" showAll="0"/>
    <pivotField name="PROGRAMA" axis="axisRow" compact="0" outline="0" multipleItemSelectionAllowed="1" showAll="0" sortType="ascending">
      <items count="4">
        <item x="1"/>
        <item x="2"/>
        <item h="1" x="0"/>
        <item t="default"/>
      </items>
    </pivotField>
    <pivotField name="FF.TT" compact="0" outline="0" multipleItemSelectionAllowed="1" showAll="0"/>
    <pivotField name="CENTRO COSTO RESPONS" axis="axisPage" compact="0" outline="0" multipleItemSelectionAllowed="1" showAll="0">
      <items count="4">
        <item x="0"/>
        <item x="1"/>
        <item x="2"/>
        <item t="default"/>
      </items>
    </pivotField>
    <pivotField name="CENTRO DE COSTO" axis="axisPage" compact="0" outline="0" multipleItemSelectionAllowed="1" showAll="0">
      <items count="4">
        <item x="0"/>
        <item x="1"/>
        <item x="2"/>
        <item t="default"/>
      </items>
    </pivotField>
    <pivotField name="FTE-FTO" axis="axisPage" compact="0" outline="0" multipleItemSelectionAllowed="1" showAll="0">
      <items count="4">
        <item x="0"/>
        <item x="1"/>
        <item x="2"/>
        <item t="default"/>
      </items>
    </pivotField>
    <pivotField name="Part. Espec." axis="axisRow" compact="0" outline="0" multipleItemSelectionAllowed="1" showAll="0" sortType="ascending">
      <items count="83">
        <item x="3"/>
        <item x="79"/>
        <item x="77"/>
        <item x="76"/>
        <item m="1" x="81"/>
        <item x="58"/>
        <item x="7"/>
        <item x="48"/>
        <item x="65"/>
        <item x="51"/>
        <item x="52"/>
        <item x="32"/>
        <item x="70"/>
        <item x="9"/>
        <item x="37"/>
        <item x="20"/>
        <item x="72"/>
        <item x="78"/>
        <item x="71"/>
        <item x="8"/>
        <item x="6"/>
        <item x="2"/>
        <item x="35"/>
        <item x="53"/>
        <item x="55"/>
        <item x="62"/>
        <item x="63"/>
        <item x="10"/>
        <item x="54"/>
        <item x="33"/>
        <item x="5"/>
        <item x="38"/>
        <item x="11"/>
        <item x="36"/>
        <item x="80"/>
        <item x="57"/>
        <item x="50"/>
        <item x="59"/>
        <item x="14"/>
        <item x="1"/>
        <item h="1" x="27"/>
        <item h="1" x="23"/>
        <item h="1" x="24"/>
        <item h="1" x="42"/>
        <item h="1" x="67"/>
        <item h="1" x="45"/>
        <item h="1" x="41"/>
        <item h="1" x="49"/>
        <item h="1" x="60"/>
        <item h="1" x="17"/>
        <item h="1" x="34"/>
        <item h="1" x="43"/>
        <item h="1" x="39"/>
        <item h="1" x="29"/>
        <item h="1" x="28"/>
        <item h="1" x="68"/>
        <item h="1" x="19"/>
        <item h="1" x="56"/>
        <item h="1" x="30"/>
        <item h="1" x="31"/>
        <item h="1" x="26"/>
        <item h="1" x="25"/>
        <item h="1" x="12"/>
        <item h="1" x="15"/>
        <item h="1" x="21"/>
        <item h="1" x="0"/>
        <item h="1" x="44"/>
        <item h="1" x="40"/>
        <item h="1" x="69"/>
        <item h="1" x="47"/>
        <item h="1" x="66"/>
        <item h="1" x="4"/>
        <item h="1" x="18"/>
        <item x="22"/>
        <item h="1" x="46"/>
        <item h="1" x="73"/>
        <item h="1" x="74"/>
        <item h="1" x="75"/>
        <item h="1" x="64"/>
        <item h="1" x="16"/>
        <item h="1" x="61"/>
        <item h="1" x="13"/>
        <item t="default"/>
      </items>
    </pivotField>
    <pivotField name="Cod. / Item (13 Dígitos)" compact="0" outline="0" multipleItemSelectionAllowed="1" showAll="0"/>
    <pivotField name="Descripción" compact="0" outline="0" multipleItemSelectionAllowed="1" showAll="0"/>
    <pivotField name="U.M." compact="0" outline="0" multipleItemSelectionAllowed="1" showAll="0"/>
    <pivotField name="Cantidad" compact="0" outline="0" multipleItemSelectionAllowed="1" showAll="0"/>
    <pivotField compact="0" outline="0" showAll="0" includeNewItemsInFilter="1"/>
    <pivotField dataField="1" compact="0" outline="0" showAll="0" includeNewItemsInFilter="1"/>
    <pivotField dataField="1" compact="0" outline="0" showAll="0" includeNewItemsInFilter="1"/>
    <pivotField dataField="1" compact="0" outline="0" showAll="0" includeNewItemsInFilter="1"/>
    <pivotField dataField="1" compact="0" outline="0" showAll="0" includeNewItemsInFilter="1"/>
    <pivotField dataField="1" compact="0" outline="0" showAll="0" includeNewItemsInFilter="1"/>
    <pivotField dataField="1" compact="0" outline="0" showAll="0" includeNewItemsInFilter="1"/>
    <pivotField dataField="1" compact="0" outline="0" showAll="0" includeNewItemsInFilter="1"/>
    <pivotField dataField="1" compact="0" outline="0" showAll="0" includeNewItemsInFilter="1"/>
    <pivotField dataField="1" compact="0" outline="0" showAll="0" includeNewItemsInFilter="1"/>
    <pivotField dataField="1" compact="0" outline="0" showAll="0" includeNewItemsInFilter="1"/>
    <pivotField dataField="1" compact="0" outline="0" showAll="0" includeNewItemsInFilter="1"/>
    <pivotField dataField="1" compact="0" outline="0" showAll="0" includeNewItemsInFilter="1"/>
    <pivotField dataField="1" compact="0" outline="0" showAll="0" includeNewItemsInFilter="1"/>
  </pivotFields>
  <rowFields count="3">
    <field x="2"/>
    <field x="0"/>
    <field x="7"/>
  </rowFields>
  <rowItems count="80">
    <i>
      <x/>
      <x/>
      <x/>
    </i>
    <i r="2">
      <x v="6"/>
    </i>
    <i r="2">
      <x v="13"/>
    </i>
    <i r="2">
      <x v="15"/>
    </i>
    <i r="2">
      <x v="19"/>
    </i>
    <i r="2">
      <x v="20"/>
    </i>
    <i r="2">
      <x v="21"/>
    </i>
    <i r="2">
      <x v="27"/>
    </i>
    <i r="2">
      <x v="30"/>
    </i>
    <i r="2">
      <x v="32"/>
    </i>
    <i r="2">
      <x v="38"/>
    </i>
    <i r="2">
      <x v="39"/>
    </i>
    <i r="2">
      <x v="73"/>
    </i>
    <i t="default" r="1">
      <x/>
    </i>
    <i r="1">
      <x v="1"/>
      <x v="11"/>
    </i>
    <i r="2">
      <x v="14"/>
    </i>
    <i r="2">
      <x v="20"/>
    </i>
    <i r="2">
      <x v="21"/>
    </i>
    <i r="2">
      <x v="22"/>
    </i>
    <i r="2">
      <x v="27"/>
    </i>
    <i r="2">
      <x v="29"/>
    </i>
    <i r="2">
      <x v="30"/>
    </i>
    <i r="2">
      <x v="31"/>
    </i>
    <i r="2">
      <x v="33"/>
    </i>
    <i r="2">
      <x v="39"/>
    </i>
    <i t="default" r="1">
      <x v="1"/>
    </i>
    <i r="1">
      <x v="2"/>
      <x v="5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6"/>
    </i>
    <i r="2">
      <x v="18"/>
    </i>
    <i r="2">
      <x v="21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2"/>
    </i>
    <i r="2">
      <x v="35"/>
    </i>
    <i r="2">
      <x v="36"/>
    </i>
    <i r="2">
      <x v="37"/>
    </i>
    <i r="2">
      <x v="39"/>
    </i>
    <i t="default" r="1">
      <x v="2"/>
    </i>
    <i r="1">
      <x v="3"/>
      <x/>
    </i>
    <i r="2">
      <x v="5"/>
    </i>
    <i r="2">
      <x v="10"/>
    </i>
    <i r="2">
      <x v="13"/>
    </i>
    <i r="2">
      <x v="15"/>
    </i>
    <i r="2">
      <x v="19"/>
    </i>
    <i r="2">
      <x v="21"/>
    </i>
    <i r="2">
      <x v="39"/>
    </i>
    <i t="default" r="1">
      <x v="3"/>
    </i>
    <i r="1">
      <x v="4"/>
      <x v="19"/>
    </i>
    <i r="2">
      <x v="39"/>
    </i>
    <i r="2">
      <x v="73"/>
    </i>
    <i t="default" r="1">
      <x v="4"/>
    </i>
    <i r="1">
      <x v="5"/>
      <x v="1"/>
    </i>
    <i r="2">
      <x v="2"/>
    </i>
    <i r="2">
      <x v="3"/>
    </i>
    <i r="2">
      <x v="14"/>
    </i>
    <i r="2">
      <x v="15"/>
    </i>
    <i r="2">
      <x v="17"/>
    </i>
    <i r="2">
      <x v="19"/>
    </i>
    <i r="2">
      <x v="20"/>
    </i>
    <i r="2">
      <x v="21"/>
    </i>
    <i r="2">
      <x v="24"/>
    </i>
    <i r="2">
      <x v="26"/>
    </i>
    <i r="2">
      <x v="34"/>
    </i>
    <i r="2">
      <x v="39"/>
    </i>
    <i t="default" r="1">
      <x v="5"/>
    </i>
    <i t="default">
      <x/>
    </i>
    <i t="grand">
      <x/>
    </i>
  </rowItems>
  <colFields count="1">
    <field x="-2"/>
  </colFields>
  <colItems count="1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</colItems>
  <pageFields count="3">
    <pageField fld="4" hier="0"/>
    <pageField fld="5" hier="0"/>
    <pageField fld="6" hier="0"/>
  </pageFields>
  <dataFields count="13">
    <dataField name="Suma de Ene" fld="14" baseField="7" baseItem="25"/>
    <dataField name="Suma de Feb" fld="15" baseField="7" baseItem="25"/>
    <dataField name="Suma de Mar" fld="16" baseField="7" baseItem="25"/>
    <dataField name="Suma de Abr" fld="17" baseField="7" baseItem="25"/>
    <dataField name="Suma de May" fld="18" baseField="7" baseItem="25"/>
    <dataField name="Suma de Jun" fld="19" baseField="7" baseItem="25"/>
    <dataField name="Suma de Jul" fld="20" baseField="7" baseItem="25"/>
    <dataField name="Suma de Ago" fld="21" baseField="7" baseItem="25"/>
    <dataField name="Suma de Set" fld="22" baseField="7" baseItem="25"/>
    <dataField name="Suma de Oct" fld="23" baseField="7" baseItem="25"/>
    <dataField name="Suma de Nov" fld="24" baseField="7" baseItem="25"/>
    <dataField name="Suma de Dic" fld="25" baseField="7" baseItem="25"/>
    <dataField name="Suma de Total" fld="13" baseField="0" baseItem="7"/>
  </dataFields>
  <formats count="64">
    <format dxfId="63">
      <pivotArea outline="0" fieldPosition="0">
        <references count="1">
          <reference field="2" count="1" selected="0" defaultSubtotal="1">
            <x v="0"/>
          </reference>
        </references>
      </pivotArea>
    </format>
    <format dxfId="62">
      <pivotArea dataOnly="0" labelOnly="1" outline="0" fieldPosition="0">
        <references count="1">
          <reference field="2" count="1">
            <x v="0"/>
          </reference>
        </references>
      </pivotArea>
    </format>
    <format dxfId="61">
      <pivotArea dataOnly="0" labelOnly="1" outline="0" fieldPosition="0">
        <references count="1">
          <reference field="2" count="1" defaultSubtotal="1">
            <x v="0"/>
          </reference>
        </references>
      </pivotArea>
    </format>
    <format dxfId="60">
      <pivotArea dataOnly="0" labelOnly="1" outline="0" fieldPosition="0">
        <references count="2">
          <reference field="0" count="6">
            <x v="0"/>
            <x v="1"/>
            <x v="2"/>
            <x v="3"/>
            <x v="4"/>
            <x v="5"/>
          </reference>
          <reference field="2" count="1" selected="0">
            <x v="0"/>
          </reference>
        </references>
      </pivotArea>
    </format>
    <format dxfId="59">
      <pivotArea dataOnly="0" labelOnly="1" outline="0" fieldPosition="0">
        <references count="2">
          <reference field="0" count="6" defaultSubtotal="1">
            <x v="0"/>
            <x v="1"/>
            <x v="2"/>
            <x v="3"/>
            <x v="4"/>
            <x v="5"/>
          </reference>
          <reference field="2" count="1" selected="0">
            <x v="0"/>
          </reference>
        </references>
      </pivotArea>
    </format>
    <format dxfId="58">
      <pivotArea dataOnly="0" labelOnly="1" outline="0" fieldPosition="0">
        <references count="3">
          <reference field="0" count="1" selected="0">
            <x v="0"/>
          </reference>
          <reference field="2" count="1" selected="0">
            <x v="0"/>
          </reference>
          <reference field="7" count="13">
            <x v="0"/>
            <x v="6"/>
            <x v="13"/>
            <x v="15"/>
            <x v="19"/>
            <x v="20"/>
            <x v="21"/>
            <x v="27"/>
            <x v="30"/>
            <x v="32"/>
            <x v="38"/>
            <x v="39"/>
            <x v="73"/>
          </reference>
        </references>
      </pivotArea>
    </format>
    <format dxfId="57">
      <pivotArea dataOnly="0" labelOnly="1" outline="0" fieldPosition="0">
        <references count="3">
          <reference field="0" count="1" selected="0">
            <x v="1"/>
          </reference>
          <reference field="2" count="1" selected="0">
            <x v="0"/>
          </reference>
          <reference field="7" count="11">
            <x v="11"/>
            <x v="14"/>
            <x v="20"/>
            <x v="21"/>
            <x v="22"/>
            <x v="27"/>
            <x v="29"/>
            <x v="30"/>
            <x v="31"/>
            <x v="33"/>
            <x v="39"/>
          </reference>
        </references>
      </pivotArea>
    </format>
    <format dxfId="56">
      <pivotArea dataOnly="0" labelOnly="1" outline="0" fieldPosition="0">
        <references count="3">
          <reference field="0" count="1" selected="0">
            <x v="2"/>
          </reference>
          <reference field="2" count="1" selected="0">
            <x v="0"/>
          </reference>
          <reference field="7" count="24">
            <x v="5"/>
            <x v="7"/>
            <x v="8"/>
            <x v="9"/>
            <x v="10"/>
            <x v="11"/>
            <x v="12"/>
            <x v="13"/>
            <x v="16"/>
            <x v="18"/>
            <x v="21"/>
            <x v="23"/>
            <x v="24"/>
            <x v="25"/>
            <x v="26"/>
            <x v="27"/>
            <x v="28"/>
            <x v="29"/>
            <x v="30"/>
            <x v="32"/>
            <x v="35"/>
            <x v="36"/>
            <x v="37"/>
            <x v="39"/>
          </reference>
        </references>
      </pivotArea>
    </format>
    <format dxfId="55">
      <pivotArea dataOnly="0" labelOnly="1" outline="0" fieldPosition="0">
        <references count="3">
          <reference field="0" count="1" selected="0">
            <x v="3"/>
          </reference>
          <reference field="2" count="1" selected="0">
            <x v="0"/>
          </reference>
          <reference field="7" count="8">
            <x v="0"/>
            <x v="5"/>
            <x v="10"/>
            <x v="13"/>
            <x v="15"/>
            <x v="19"/>
            <x v="21"/>
            <x v="39"/>
          </reference>
        </references>
      </pivotArea>
    </format>
    <format dxfId="54">
      <pivotArea dataOnly="0" labelOnly="1" outline="0" fieldPosition="0">
        <references count="3">
          <reference field="0" count="1" selected="0">
            <x v="4"/>
          </reference>
          <reference field="2" count="1" selected="0">
            <x v="0"/>
          </reference>
          <reference field="7" count="3">
            <x v="19"/>
            <x v="39"/>
            <x v="73"/>
          </reference>
        </references>
      </pivotArea>
    </format>
    <format dxfId="53">
      <pivotArea dataOnly="0" labelOnly="1" outline="0" fieldPosition="0">
        <references count="3">
          <reference field="0" count="1" selected="0">
            <x v="5"/>
          </reference>
          <reference field="2" count="1" selected="0">
            <x v="0"/>
          </reference>
          <reference field="7" count="13">
            <x v="1"/>
            <x v="2"/>
            <x v="4"/>
            <x v="14"/>
            <x v="15"/>
            <x v="17"/>
            <x v="19"/>
            <x v="20"/>
            <x v="21"/>
            <x v="24"/>
            <x v="26"/>
            <x v="34"/>
            <x v="39"/>
          </reference>
        </references>
      </pivotArea>
    </format>
    <format dxfId="52">
      <pivotArea outline="0" fieldPosition="0">
        <references count="1">
          <reference field="2" count="1" selected="0" defaultSubtotal="1">
            <x v="0"/>
          </reference>
        </references>
      </pivotArea>
    </format>
    <format dxfId="51">
      <pivotArea dataOnly="0" labelOnly="1" outline="0" fieldPosition="0">
        <references count="1">
          <reference field="2" count="1">
            <x v="0"/>
          </reference>
        </references>
      </pivotArea>
    </format>
    <format dxfId="50">
      <pivotArea dataOnly="0" labelOnly="1" outline="0" fieldPosition="0">
        <references count="1">
          <reference field="2" count="1" defaultSubtotal="1">
            <x v="0"/>
          </reference>
        </references>
      </pivotArea>
    </format>
    <format dxfId="49">
      <pivotArea dataOnly="0" labelOnly="1" outline="0" fieldPosition="0">
        <references count="2">
          <reference field="0" count="6">
            <x v="0"/>
            <x v="1"/>
            <x v="2"/>
            <x v="3"/>
            <x v="4"/>
            <x v="5"/>
          </reference>
          <reference field="2" count="1" selected="0">
            <x v="0"/>
          </reference>
        </references>
      </pivotArea>
    </format>
    <format dxfId="48">
      <pivotArea dataOnly="0" labelOnly="1" outline="0" fieldPosition="0">
        <references count="2">
          <reference field="0" count="6" defaultSubtotal="1">
            <x v="0"/>
            <x v="1"/>
            <x v="2"/>
            <x v="3"/>
            <x v="4"/>
            <x v="5"/>
          </reference>
          <reference field="2" count="1" selected="0">
            <x v="0"/>
          </reference>
        </references>
      </pivotArea>
    </format>
    <format dxfId="47">
      <pivotArea dataOnly="0" labelOnly="1" outline="0" fieldPosition="0">
        <references count="3">
          <reference field="0" count="1" selected="0">
            <x v="0"/>
          </reference>
          <reference field="2" count="1" selected="0">
            <x v="0"/>
          </reference>
          <reference field="7" count="13">
            <x v="0"/>
            <x v="6"/>
            <x v="13"/>
            <x v="15"/>
            <x v="19"/>
            <x v="20"/>
            <x v="21"/>
            <x v="27"/>
            <x v="30"/>
            <x v="32"/>
            <x v="38"/>
            <x v="39"/>
            <x v="73"/>
          </reference>
        </references>
      </pivotArea>
    </format>
    <format dxfId="46">
      <pivotArea dataOnly="0" labelOnly="1" outline="0" fieldPosition="0">
        <references count="3">
          <reference field="0" count="1" selected="0">
            <x v="1"/>
          </reference>
          <reference field="2" count="1" selected="0">
            <x v="0"/>
          </reference>
          <reference field="7" count="11">
            <x v="11"/>
            <x v="14"/>
            <x v="20"/>
            <x v="21"/>
            <x v="22"/>
            <x v="27"/>
            <x v="29"/>
            <x v="30"/>
            <x v="31"/>
            <x v="33"/>
            <x v="39"/>
          </reference>
        </references>
      </pivotArea>
    </format>
    <format dxfId="45">
      <pivotArea dataOnly="0" labelOnly="1" outline="0" fieldPosition="0">
        <references count="3">
          <reference field="0" count="1" selected="0">
            <x v="2"/>
          </reference>
          <reference field="2" count="1" selected="0">
            <x v="0"/>
          </reference>
          <reference field="7" count="24">
            <x v="5"/>
            <x v="7"/>
            <x v="8"/>
            <x v="9"/>
            <x v="10"/>
            <x v="11"/>
            <x v="12"/>
            <x v="13"/>
            <x v="16"/>
            <x v="18"/>
            <x v="21"/>
            <x v="23"/>
            <x v="24"/>
            <x v="25"/>
            <x v="26"/>
            <x v="27"/>
            <x v="28"/>
            <x v="29"/>
            <x v="30"/>
            <x v="32"/>
            <x v="35"/>
            <x v="36"/>
            <x v="37"/>
            <x v="39"/>
          </reference>
        </references>
      </pivotArea>
    </format>
    <format dxfId="44">
      <pivotArea dataOnly="0" labelOnly="1" outline="0" fieldPosition="0">
        <references count="3">
          <reference field="0" count="1" selected="0">
            <x v="3"/>
          </reference>
          <reference field="2" count="1" selected="0">
            <x v="0"/>
          </reference>
          <reference field="7" count="8">
            <x v="0"/>
            <x v="5"/>
            <x v="10"/>
            <x v="13"/>
            <x v="15"/>
            <x v="19"/>
            <x v="21"/>
            <x v="39"/>
          </reference>
        </references>
      </pivotArea>
    </format>
    <format dxfId="43">
      <pivotArea dataOnly="0" labelOnly="1" outline="0" fieldPosition="0">
        <references count="3">
          <reference field="0" count="1" selected="0">
            <x v="4"/>
          </reference>
          <reference field="2" count="1" selected="0">
            <x v="0"/>
          </reference>
          <reference field="7" count="3">
            <x v="19"/>
            <x v="39"/>
            <x v="73"/>
          </reference>
        </references>
      </pivotArea>
    </format>
    <format dxfId="42">
      <pivotArea dataOnly="0" labelOnly="1" outline="0" fieldPosition="0">
        <references count="3">
          <reference field="0" count="1" selected="0">
            <x v="5"/>
          </reference>
          <reference field="2" count="1" selected="0">
            <x v="0"/>
          </reference>
          <reference field="7" count="13">
            <x v="1"/>
            <x v="2"/>
            <x v="4"/>
            <x v="14"/>
            <x v="15"/>
            <x v="17"/>
            <x v="19"/>
            <x v="20"/>
            <x v="21"/>
            <x v="24"/>
            <x v="26"/>
            <x v="34"/>
            <x v="39"/>
          </reference>
        </references>
      </pivotArea>
    </format>
    <format dxfId="41">
      <pivotArea outline="0" fieldPosition="0">
        <references count="1">
          <reference field="2" count="1" selected="0" defaultSubtotal="1">
            <x v="0"/>
          </reference>
        </references>
      </pivotArea>
    </format>
    <format dxfId="40">
      <pivotArea dataOnly="0" labelOnly="1" outline="0" fieldPosition="0">
        <references count="1">
          <reference field="2" count="1">
            <x v="0"/>
          </reference>
        </references>
      </pivotArea>
    </format>
    <format dxfId="39">
      <pivotArea dataOnly="0" labelOnly="1" outline="0" fieldPosition="0">
        <references count="1">
          <reference field="2" count="1" defaultSubtotal="1">
            <x v="0"/>
          </reference>
        </references>
      </pivotArea>
    </format>
    <format dxfId="38">
      <pivotArea dataOnly="0" labelOnly="1" outline="0" fieldPosition="0">
        <references count="2">
          <reference field="0" count="6">
            <x v="0"/>
            <x v="1"/>
            <x v="2"/>
            <x v="3"/>
            <x v="4"/>
            <x v="5"/>
          </reference>
          <reference field="2" count="1" selected="0">
            <x v="0"/>
          </reference>
        </references>
      </pivotArea>
    </format>
    <format dxfId="37">
      <pivotArea dataOnly="0" labelOnly="1" outline="0" fieldPosition="0">
        <references count="2">
          <reference field="0" count="6" defaultSubtotal="1">
            <x v="0"/>
            <x v="1"/>
            <x v="2"/>
            <x v="3"/>
            <x v="4"/>
            <x v="5"/>
          </reference>
          <reference field="2" count="1" selected="0">
            <x v="0"/>
          </reference>
        </references>
      </pivotArea>
    </format>
    <format dxfId="36">
      <pivotArea dataOnly="0" labelOnly="1" outline="0" fieldPosition="0">
        <references count="3">
          <reference field="0" count="1" selected="0">
            <x v="0"/>
          </reference>
          <reference field="2" count="1" selected="0">
            <x v="0"/>
          </reference>
          <reference field="7" count="13">
            <x v="0"/>
            <x v="6"/>
            <x v="13"/>
            <x v="15"/>
            <x v="19"/>
            <x v="20"/>
            <x v="21"/>
            <x v="27"/>
            <x v="30"/>
            <x v="32"/>
            <x v="38"/>
            <x v="39"/>
            <x v="73"/>
          </reference>
        </references>
      </pivotArea>
    </format>
    <format dxfId="35">
      <pivotArea dataOnly="0" labelOnly="1" outline="0" fieldPosition="0">
        <references count="3">
          <reference field="0" count="1" selected="0">
            <x v="1"/>
          </reference>
          <reference field="2" count="1" selected="0">
            <x v="0"/>
          </reference>
          <reference field="7" count="11">
            <x v="11"/>
            <x v="14"/>
            <x v="20"/>
            <x v="21"/>
            <x v="22"/>
            <x v="27"/>
            <x v="29"/>
            <x v="30"/>
            <x v="31"/>
            <x v="33"/>
            <x v="39"/>
          </reference>
        </references>
      </pivotArea>
    </format>
    <format dxfId="34">
      <pivotArea dataOnly="0" labelOnly="1" outline="0" fieldPosition="0">
        <references count="3">
          <reference field="0" count="1" selected="0">
            <x v="2"/>
          </reference>
          <reference field="2" count="1" selected="0">
            <x v="0"/>
          </reference>
          <reference field="7" count="24">
            <x v="5"/>
            <x v="7"/>
            <x v="8"/>
            <x v="9"/>
            <x v="10"/>
            <x v="11"/>
            <x v="12"/>
            <x v="13"/>
            <x v="16"/>
            <x v="18"/>
            <x v="21"/>
            <x v="23"/>
            <x v="24"/>
            <x v="25"/>
            <x v="26"/>
            <x v="27"/>
            <x v="28"/>
            <x v="29"/>
            <x v="30"/>
            <x v="32"/>
            <x v="35"/>
            <x v="36"/>
            <x v="37"/>
            <x v="39"/>
          </reference>
        </references>
      </pivotArea>
    </format>
    <format dxfId="33">
      <pivotArea dataOnly="0" labelOnly="1" outline="0" fieldPosition="0">
        <references count="3">
          <reference field="0" count="1" selected="0">
            <x v="3"/>
          </reference>
          <reference field="2" count="1" selected="0">
            <x v="0"/>
          </reference>
          <reference field="7" count="8">
            <x v="0"/>
            <x v="5"/>
            <x v="10"/>
            <x v="13"/>
            <x v="15"/>
            <x v="19"/>
            <x v="21"/>
            <x v="39"/>
          </reference>
        </references>
      </pivotArea>
    </format>
    <format dxfId="32">
      <pivotArea dataOnly="0" labelOnly="1" outline="0" fieldPosition="0">
        <references count="3">
          <reference field="0" count="1" selected="0">
            <x v="4"/>
          </reference>
          <reference field="2" count="1" selected="0">
            <x v="0"/>
          </reference>
          <reference field="7" count="3">
            <x v="19"/>
            <x v="39"/>
            <x v="73"/>
          </reference>
        </references>
      </pivotArea>
    </format>
    <format dxfId="31">
      <pivotArea dataOnly="0" labelOnly="1" outline="0" fieldPosition="0">
        <references count="3">
          <reference field="0" count="1" selected="0">
            <x v="5"/>
          </reference>
          <reference field="2" count="1" selected="0">
            <x v="0"/>
          </reference>
          <reference field="7" count="13">
            <x v="1"/>
            <x v="2"/>
            <x v="4"/>
            <x v="14"/>
            <x v="15"/>
            <x v="17"/>
            <x v="19"/>
            <x v="20"/>
            <x v="21"/>
            <x v="24"/>
            <x v="26"/>
            <x v="34"/>
            <x v="39"/>
          </reference>
        </references>
      </pivotArea>
    </format>
    <format dxfId="30">
      <pivotArea field="2" type="button" dataOnly="0" labelOnly="1" outline="0" axis="axisRow" fieldPosition="0"/>
    </format>
    <format dxfId="29">
      <pivotArea field="0" type="button" dataOnly="0" labelOnly="1" outline="0" axis="axisRow" fieldPosition="1"/>
    </format>
    <format dxfId="28">
      <pivotArea field="7" type="button" dataOnly="0" labelOnly="1" outline="0" axis="axisRow" fieldPosition="2"/>
    </format>
    <format dxfId="27">
      <pivotArea dataOnly="0" labelOnly="1" outline="0" fieldPosition="0">
        <references count="1">
          <reference field="4294967294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  <format dxfId="26">
      <pivotArea field="2" type="button" dataOnly="0" labelOnly="1" outline="0" axis="axisRow" fieldPosition="0"/>
    </format>
    <format dxfId="25">
      <pivotArea field="0" type="button" dataOnly="0" labelOnly="1" outline="0" axis="axisRow" fieldPosition="1"/>
    </format>
    <format dxfId="24">
      <pivotArea field="7" type="button" dataOnly="0" labelOnly="1" outline="0" axis="axisRow" fieldPosition="2"/>
    </format>
    <format dxfId="23">
      <pivotArea dataOnly="0" labelOnly="1" outline="0" fieldPosition="0">
        <references count="1">
          <reference field="4294967294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  <format dxfId="22">
      <pivotArea type="origin" dataOnly="0" labelOnly="1" outline="0" fieldPosition="0"/>
    </format>
    <format dxfId="21">
      <pivotArea field="-2" type="button" dataOnly="0" labelOnly="1" outline="0" axis="axisCol" fieldPosition="0"/>
    </format>
    <format dxfId="20">
      <pivotArea type="topRight" dataOnly="0" labelOnly="1" outline="0" fieldPosition="0"/>
    </format>
    <format dxfId="19">
      <pivotArea field="2" type="button" dataOnly="0" labelOnly="1" outline="0" axis="axisRow" fieldPosition="0"/>
    </format>
    <format dxfId="18">
      <pivotArea field="0" type="button" dataOnly="0" labelOnly="1" outline="0" axis="axisRow" fieldPosition="1"/>
    </format>
    <format dxfId="17">
      <pivotArea field="7" type="button" dataOnly="0" labelOnly="1" outline="0" axis="axisRow" fieldPosition="2"/>
    </format>
    <format dxfId="16">
      <pivotArea dataOnly="0" labelOnly="1" outline="0" fieldPosition="0">
        <references count="1">
          <reference field="4294967294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  <format dxfId="15">
      <pivotArea dataOnly="0" outline="0" fieldPosition="0">
        <references count="1">
          <reference field="0" count="0" defaultSubtotal="1"/>
        </references>
      </pivotArea>
    </format>
    <format dxfId="14">
      <pivotArea field="2" type="button" dataOnly="0" labelOnly="1" outline="0" axis="axisRow" fieldPosition="0"/>
    </format>
    <format dxfId="13">
      <pivotArea field="0" type="button" dataOnly="0" labelOnly="1" outline="0" axis="axisRow" fieldPosition="1"/>
    </format>
    <format dxfId="12">
      <pivotArea field="7" type="button" dataOnly="0" labelOnly="1" outline="0" axis="axisRow" fieldPosition="2"/>
    </format>
    <format dxfId="11">
      <pivotArea dataOnly="0" labelOnly="1" outline="0" fieldPosition="0">
        <references count="1">
          <reference field="4294967294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  <format dxfId="10">
      <pivotArea type="origin" dataOnly="0" labelOnly="1" outline="0" fieldPosition="0"/>
    </format>
    <format dxfId="9">
      <pivotArea field="-2" type="button" dataOnly="0" labelOnly="1" outline="0" axis="axisCol" fieldPosition="0"/>
    </format>
    <format dxfId="8">
      <pivotArea type="topRight" dataOnly="0" labelOnly="1" outline="0" fieldPosition="0"/>
    </format>
    <format dxfId="7">
      <pivotArea field="2" type="button" dataOnly="0" labelOnly="1" outline="0" axis="axisRow" fieldPosition="0"/>
    </format>
    <format dxfId="6">
      <pivotArea field="0" type="button" dataOnly="0" labelOnly="1" outline="0" axis="axisRow" fieldPosition="1"/>
    </format>
    <format dxfId="5">
      <pivotArea field="7" type="button" dataOnly="0" labelOnly="1" outline="0" axis="axisRow" fieldPosition="2"/>
    </format>
    <format dxfId="4">
      <pivotArea dataOnly="0" labelOnly="1" outline="0" fieldPosition="0">
        <references count="1">
          <reference field="4294967294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  <format dxfId="3">
      <pivotArea outline="0" fieldPosition="0">
        <references count="2">
          <reference field="0" count="1" selected="0" defaultSubtotal="1">
            <x v="5"/>
          </reference>
          <reference field="2" count="1" selected="0">
            <x v="0"/>
          </reference>
        </references>
      </pivotArea>
    </format>
    <format dxfId="2">
      <pivotArea outline="0" fieldPosition="0">
        <references count="1">
          <reference field="2" count="1" selected="0" defaultSubtotal="1">
            <x v="0"/>
          </reference>
        </references>
      </pivotArea>
    </format>
    <format dxfId="1">
      <pivotArea grandRow="1" outline="0" fieldPosition="0"/>
    </format>
    <format dxfId="0">
      <pivotArea outline="0" fieldPosition="0">
        <references count="3">
          <reference field="0" count="1" selected="0">
            <x v="5"/>
          </reference>
          <reference field="2" count="1" selected="0">
            <x v="0"/>
          </reference>
          <reference field="7" count="13" selected="0">
            <x v="1"/>
            <x v="2"/>
            <x v="4"/>
            <x v="14"/>
            <x v="15"/>
            <x v="17"/>
            <x v="19"/>
            <x v="20"/>
            <x v="21"/>
            <x v="24"/>
            <x v="26"/>
            <x v="34"/>
            <x v="39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8336F-63E2-4E4C-A994-EAAF09F35A9A}">
  <sheetPr>
    <tabColor theme="5" tint="-0.249977111117893"/>
  </sheetPr>
  <dimension ref="A1:W25"/>
  <sheetViews>
    <sheetView tabSelected="1" view="pageBreakPreview" topLeftCell="A7" zoomScale="136" zoomScaleNormal="100" zoomScaleSheetLayoutView="136" workbookViewId="0">
      <selection activeCell="C12" sqref="A12:XFD23"/>
    </sheetView>
  </sheetViews>
  <sheetFormatPr baseColWidth="10" defaultRowHeight="15"/>
  <cols>
    <col min="2" max="2" width="16.5703125" customWidth="1"/>
    <col min="3" max="3" width="14.42578125" customWidth="1"/>
    <col min="5" max="5" width="5.28515625" customWidth="1"/>
    <col min="6" max="6" width="9.42578125" customWidth="1"/>
    <col min="7" max="8" width="4.42578125" customWidth="1"/>
    <col min="9" max="9" width="8" customWidth="1"/>
    <col min="10" max="10" width="9.140625" customWidth="1"/>
    <col min="11" max="12" width="7.140625" customWidth="1"/>
    <col min="13" max="13" width="8" customWidth="1"/>
    <col min="14" max="14" width="9.140625" customWidth="1"/>
    <col min="15" max="18" width="4" customWidth="1"/>
    <col min="20" max="20" width="10" customWidth="1"/>
    <col min="22" max="22" width="6.85546875" customWidth="1"/>
  </cols>
  <sheetData>
    <row r="1" spans="1:23">
      <c r="A1" s="895" t="s">
        <v>1991</v>
      </c>
      <c r="B1" s="895"/>
      <c r="C1" s="895"/>
      <c r="D1" s="895"/>
      <c r="E1" s="895"/>
      <c r="F1" s="895"/>
      <c r="G1" s="895"/>
      <c r="H1" s="895"/>
      <c r="I1" s="895"/>
      <c r="J1" s="895"/>
      <c r="K1" s="895"/>
      <c r="L1" s="895"/>
      <c r="M1" s="895"/>
      <c r="N1" s="895"/>
      <c r="O1" s="895"/>
      <c r="P1" s="895"/>
      <c r="Q1" s="895"/>
      <c r="R1" s="895"/>
      <c r="S1" s="895"/>
      <c r="T1" s="895"/>
      <c r="U1" s="895"/>
      <c r="V1" s="895"/>
      <c r="W1" s="895"/>
    </row>
    <row r="2" spans="1:23">
      <c r="A2" s="895" t="s">
        <v>1992</v>
      </c>
      <c r="B2" s="896"/>
      <c r="C2" s="895"/>
      <c r="D2" s="895"/>
      <c r="E2" s="895"/>
      <c r="F2" s="895"/>
      <c r="G2" s="895"/>
      <c r="H2" s="895"/>
      <c r="I2" s="895"/>
      <c r="J2" s="895"/>
      <c r="K2" s="895"/>
      <c r="L2" s="895"/>
      <c r="M2" s="895"/>
      <c r="N2" s="895"/>
      <c r="O2" s="895"/>
      <c r="P2" s="895"/>
      <c r="Q2" s="895"/>
      <c r="R2" s="895"/>
      <c r="S2" s="895"/>
      <c r="T2" s="895"/>
      <c r="U2" s="895"/>
      <c r="V2" s="895"/>
      <c r="W2" s="895"/>
    </row>
    <row r="3" spans="1:23">
      <c r="A3" s="895" t="s">
        <v>0</v>
      </c>
      <c r="B3" s="897"/>
      <c r="C3" s="895"/>
      <c r="D3" s="895"/>
      <c r="E3" s="895"/>
      <c r="F3" s="895"/>
      <c r="G3" s="895"/>
      <c r="H3" s="895"/>
      <c r="I3" s="895"/>
      <c r="J3" s="895"/>
      <c r="K3" s="895"/>
      <c r="L3" s="895"/>
      <c r="M3" s="895"/>
      <c r="N3" s="895"/>
      <c r="O3" s="895"/>
      <c r="P3" s="895"/>
      <c r="Q3" s="895"/>
      <c r="R3" s="895"/>
      <c r="S3" s="895"/>
      <c r="T3" s="895"/>
      <c r="U3" s="895"/>
      <c r="V3" s="895"/>
      <c r="W3" s="895"/>
    </row>
    <row r="4" spans="1:23" ht="18.75">
      <c r="A4" s="1073" t="s">
        <v>1993</v>
      </c>
      <c r="B4" s="1074"/>
      <c r="C4" s="1074"/>
      <c r="D4" s="1074"/>
      <c r="E4" s="1074"/>
      <c r="F4" s="1074"/>
      <c r="G4" s="1074"/>
      <c r="H4" s="1074"/>
      <c r="I4" s="1074"/>
      <c r="J4" s="1074"/>
      <c r="K4" s="1074"/>
      <c r="L4" s="1074"/>
      <c r="M4" s="1074"/>
      <c r="N4" s="1074"/>
      <c r="O4" s="1074"/>
      <c r="P4" s="1074"/>
      <c r="Q4" s="1074"/>
      <c r="R4" s="1074"/>
      <c r="S4" s="1074"/>
      <c r="T4" s="1074"/>
      <c r="U4" s="1074"/>
      <c r="V4" s="1074"/>
      <c r="W4" s="1074"/>
    </row>
    <row r="5" spans="1:23" ht="18.75">
      <c r="A5" s="1073" t="s">
        <v>2015</v>
      </c>
      <c r="B5" s="1074"/>
      <c r="C5" s="1074"/>
      <c r="D5" s="1074"/>
      <c r="E5" s="1074"/>
      <c r="F5" s="1074"/>
      <c r="G5" s="1074"/>
      <c r="H5" s="1074"/>
      <c r="I5" s="1074"/>
      <c r="J5" s="1074"/>
      <c r="K5" s="1074"/>
      <c r="L5" s="1074"/>
      <c r="M5" s="1074"/>
      <c r="N5" s="1074"/>
      <c r="O5" s="1074"/>
      <c r="P5" s="1074"/>
      <c r="Q5" s="1074"/>
      <c r="R5" s="1074"/>
      <c r="S5" s="1074"/>
      <c r="T5" s="1074"/>
      <c r="U5" s="1074"/>
      <c r="V5" s="1074"/>
      <c r="W5" s="1074"/>
    </row>
    <row r="6" spans="1:23" ht="15.75">
      <c r="A6" s="898" t="s">
        <v>1994</v>
      </c>
      <c r="V6" s="895"/>
      <c r="W6" s="895"/>
    </row>
    <row r="7" spans="1:23">
      <c r="A7" s="899" t="s">
        <v>1995</v>
      </c>
      <c r="T7" s="951" t="s">
        <v>2001</v>
      </c>
      <c r="U7" s="949"/>
      <c r="V7" s="895"/>
      <c r="W7" s="895"/>
    </row>
    <row r="8" spans="1:23">
      <c r="A8" s="900" t="s">
        <v>1996</v>
      </c>
      <c r="B8" s="901"/>
      <c r="C8" s="901"/>
      <c r="D8" s="901"/>
      <c r="E8" s="901"/>
      <c r="F8" s="901"/>
      <c r="G8" s="901"/>
      <c r="H8" s="901"/>
      <c r="I8" s="901"/>
      <c r="J8" s="901"/>
      <c r="K8" s="901"/>
      <c r="L8" s="901"/>
      <c r="M8" s="901"/>
      <c r="N8" s="901"/>
      <c r="O8" s="901"/>
      <c r="P8" s="901"/>
      <c r="Q8" s="901"/>
      <c r="R8" s="901"/>
      <c r="S8" s="901"/>
      <c r="T8" s="901"/>
      <c r="U8" s="901"/>
      <c r="V8" s="895"/>
      <c r="W8" s="895"/>
    </row>
    <row r="10" spans="1:23" ht="28.5" customHeight="1">
      <c r="A10" s="1058" t="s">
        <v>17</v>
      </c>
      <c r="B10" s="1058" t="s">
        <v>84</v>
      </c>
      <c r="C10" s="1059" t="s">
        <v>19</v>
      </c>
      <c r="D10" s="1060"/>
      <c r="E10" s="1058" t="s">
        <v>20</v>
      </c>
      <c r="F10" s="1058" t="s">
        <v>21</v>
      </c>
      <c r="G10" s="1059" t="s">
        <v>22</v>
      </c>
      <c r="H10" s="1061"/>
      <c r="I10" s="1061"/>
      <c r="J10" s="1061"/>
      <c r="K10" s="1061"/>
      <c r="L10" s="1061"/>
      <c r="M10" s="1061"/>
      <c r="N10" s="1061"/>
      <c r="O10" s="1061"/>
      <c r="P10" s="1061"/>
      <c r="Q10" s="1061"/>
      <c r="R10" s="1060"/>
      <c r="S10" s="1064" t="s">
        <v>58</v>
      </c>
      <c r="T10" s="1068" t="s">
        <v>1997</v>
      </c>
      <c r="U10" s="1069"/>
      <c r="V10" s="1070" t="s">
        <v>23</v>
      </c>
      <c r="W10" s="1070" t="s">
        <v>24</v>
      </c>
    </row>
    <row r="11" spans="1:23" ht="38.25">
      <c r="A11" s="1062"/>
      <c r="B11" s="1062"/>
      <c r="C11" s="1063" t="s">
        <v>25</v>
      </c>
      <c r="D11" s="1063" t="s">
        <v>26</v>
      </c>
      <c r="E11" s="1062"/>
      <c r="F11" s="1062"/>
      <c r="G11" s="1063" t="s">
        <v>27</v>
      </c>
      <c r="H11" s="1063" t="s">
        <v>28</v>
      </c>
      <c r="I11" s="1063" t="s">
        <v>29</v>
      </c>
      <c r="J11" s="1063" t="s">
        <v>30</v>
      </c>
      <c r="K11" s="1063" t="s">
        <v>31</v>
      </c>
      <c r="L11" s="1063" t="s">
        <v>32</v>
      </c>
      <c r="M11" s="1063" t="s">
        <v>33</v>
      </c>
      <c r="N11" s="1063" t="s">
        <v>34</v>
      </c>
      <c r="O11" s="1063" t="s">
        <v>35</v>
      </c>
      <c r="P11" s="1063" t="s">
        <v>36</v>
      </c>
      <c r="Q11" s="1063" t="s">
        <v>37</v>
      </c>
      <c r="R11" s="1063" t="s">
        <v>38</v>
      </c>
      <c r="S11" s="1065"/>
      <c r="T11" s="1071" t="s">
        <v>2016</v>
      </c>
      <c r="U11" s="1071" t="s">
        <v>1999</v>
      </c>
      <c r="V11" s="1072"/>
      <c r="W11" s="1072"/>
    </row>
    <row r="12" spans="1:23" ht="33.75" customHeight="1">
      <c r="A12" s="944" t="s">
        <v>85</v>
      </c>
      <c r="B12" s="946" t="s">
        <v>2004</v>
      </c>
      <c r="C12" s="909" t="s">
        <v>86</v>
      </c>
      <c r="D12" s="59">
        <v>26</v>
      </c>
      <c r="E12" s="60"/>
      <c r="F12" s="60"/>
      <c r="G12" s="61">
        <v>0</v>
      </c>
      <c r="H12" s="61">
        <v>0</v>
      </c>
      <c r="I12" s="61">
        <v>0</v>
      </c>
      <c r="J12" s="61">
        <v>0</v>
      </c>
      <c r="K12" s="61">
        <v>26</v>
      </c>
      <c r="L12" s="922">
        <v>0</v>
      </c>
      <c r="M12" s="922">
        <v>0</v>
      </c>
      <c r="N12" s="922">
        <v>0</v>
      </c>
      <c r="O12" s="61"/>
      <c r="P12" s="61"/>
      <c r="Q12" s="61"/>
      <c r="R12" s="61"/>
      <c r="S12" s="927">
        <f t="shared" ref="S12:S23" si="0">SUM(H12:R12)</f>
        <v>26</v>
      </c>
      <c r="T12" s="928">
        <f>L12*100/S12</f>
        <v>0</v>
      </c>
      <c r="U12" s="929">
        <f>S12/D12</f>
        <v>1</v>
      </c>
      <c r="V12" s="1066" t="s">
        <v>42</v>
      </c>
      <c r="W12" s="1067" t="s">
        <v>87</v>
      </c>
    </row>
    <row r="13" spans="1:23" ht="33.75" customHeight="1">
      <c r="A13" s="945"/>
      <c r="B13" s="947"/>
      <c r="C13" s="62" t="s">
        <v>44</v>
      </c>
      <c r="D13" s="60">
        <v>11544</v>
      </c>
      <c r="E13" s="63">
        <v>2.2999999999999998</v>
      </c>
      <c r="F13" s="1047">
        <v>11544</v>
      </c>
      <c r="G13" s="1047">
        <v>0</v>
      </c>
      <c r="H13" s="1047">
        <v>0</v>
      </c>
      <c r="I13" s="1047">
        <v>2352</v>
      </c>
      <c r="J13" s="1047">
        <v>5145</v>
      </c>
      <c r="K13" s="1047">
        <f>147*2</f>
        <v>294</v>
      </c>
      <c r="L13" s="1048">
        <v>0</v>
      </c>
      <c r="M13" s="1047">
        <v>0</v>
      </c>
      <c r="N13" s="1047">
        <v>441</v>
      </c>
      <c r="O13" s="60"/>
      <c r="P13" s="60"/>
      <c r="Q13" s="60"/>
      <c r="R13" s="60"/>
      <c r="S13" s="927">
        <f t="shared" si="0"/>
        <v>8232</v>
      </c>
      <c r="T13" s="928">
        <f t="shared" ref="T13:T20" si="1">L13*100/S13</f>
        <v>0</v>
      </c>
      <c r="U13" s="929">
        <f t="shared" ref="U13:U23" si="2">S13/D13</f>
        <v>0.71309771309771308</v>
      </c>
      <c r="V13" s="936"/>
      <c r="W13" s="936"/>
    </row>
    <row r="14" spans="1:23" ht="33.75" customHeight="1">
      <c r="A14" s="945"/>
      <c r="B14" s="940" t="s">
        <v>88</v>
      </c>
      <c r="C14" s="909" t="s">
        <v>86</v>
      </c>
      <c r="D14" s="59">
        <v>26</v>
      </c>
      <c r="E14" s="59"/>
      <c r="F14" s="1048">
        <v>3876</v>
      </c>
      <c r="G14" s="1048">
        <v>0</v>
      </c>
      <c r="H14" s="1048">
        <v>0</v>
      </c>
      <c r="I14" s="1048">
        <v>0</v>
      </c>
      <c r="J14" s="1048">
        <v>0</v>
      </c>
      <c r="K14" s="1048">
        <v>26</v>
      </c>
      <c r="L14" s="1048">
        <v>0</v>
      </c>
      <c r="M14" s="1048">
        <v>0</v>
      </c>
      <c r="N14" s="1048">
        <v>0</v>
      </c>
      <c r="O14" s="61"/>
      <c r="P14" s="61"/>
      <c r="Q14" s="61"/>
      <c r="R14" s="61"/>
      <c r="S14" s="927">
        <f t="shared" si="0"/>
        <v>26</v>
      </c>
      <c r="T14" s="928">
        <f t="shared" si="1"/>
        <v>0</v>
      </c>
      <c r="U14" s="929">
        <f t="shared" si="2"/>
        <v>1</v>
      </c>
      <c r="V14" s="935" t="s">
        <v>42</v>
      </c>
      <c r="W14" s="937" t="s">
        <v>87</v>
      </c>
    </row>
    <row r="15" spans="1:23" ht="33.75" customHeight="1">
      <c r="A15" s="945"/>
      <c r="B15" s="934"/>
      <c r="C15" s="62" t="s">
        <v>44</v>
      </c>
      <c r="D15" s="60">
        <v>8817</v>
      </c>
      <c r="E15" s="63">
        <v>2.2999999999999998</v>
      </c>
      <c r="F15" s="1047">
        <v>8817.5</v>
      </c>
      <c r="G15" s="1047">
        <v>0</v>
      </c>
      <c r="H15" s="1047">
        <v>0</v>
      </c>
      <c r="I15" s="1047">
        <v>0</v>
      </c>
      <c r="J15" s="1047">
        <v>1762.5</v>
      </c>
      <c r="K15" s="1047">
        <f>6783-K17-K13-K23</f>
        <v>5460</v>
      </c>
      <c r="L15" s="1047">
        <v>358.33</v>
      </c>
      <c r="M15" s="1047">
        <v>490</v>
      </c>
      <c r="N15" s="1047">
        <v>360</v>
      </c>
      <c r="O15" s="60"/>
      <c r="P15" s="60"/>
      <c r="Q15" s="60"/>
      <c r="R15" s="60"/>
      <c r="S15" s="927">
        <f t="shared" si="0"/>
        <v>8430.83</v>
      </c>
      <c r="T15" s="928">
        <f t="shared" si="1"/>
        <v>4.2502339627296486</v>
      </c>
      <c r="U15" s="929">
        <f t="shared" si="2"/>
        <v>0.95620165589202677</v>
      </c>
      <c r="V15" s="936"/>
      <c r="W15" s="936"/>
    </row>
    <row r="16" spans="1:23" ht="33.75" customHeight="1">
      <c r="A16" s="945"/>
      <c r="B16" s="933" t="s">
        <v>89</v>
      </c>
      <c r="C16" s="909" t="s">
        <v>86</v>
      </c>
      <c r="D16" s="59">
        <v>26</v>
      </c>
      <c r="E16" s="60"/>
      <c r="F16" s="1049"/>
      <c r="G16" s="1049">
        <v>0</v>
      </c>
      <c r="H16" s="1048">
        <v>0</v>
      </c>
      <c r="I16" s="1048">
        <v>0</v>
      </c>
      <c r="J16" s="1049">
        <v>0</v>
      </c>
      <c r="K16" s="1049">
        <v>26</v>
      </c>
      <c r="L16" s="1048">
        <v>0</v>
      </c>
      <c r="M16" s="1050">
        <v>0</v>
      </c>
      <c r="N16" s="1050">
        <v>0</v>
      </c>
      <c r="O16" s="61"/>
      <c r="P16" s="65"/>
      <c r="Q16" s="65"/>
      <c r="R16" s="65"/>
      <c r="S16" s="927">
        <f t="shared" si="0"/>
        <v>26</v>
      </c>
      <c r="T16" s="928">
        <f t="shared" si="1"/>
        <v>0</v>
      </c>
      <c r="U16" s="929">
        <f t="shared" si="2"/>
        <v>1</v>
      </c>
      <c r="V16" s="935" t="s">
        <v>42</v>
      </c>
      <c r="W16" s="937" t="s">
        <v>87</v>
      </c>
    </row>
    <row r="17" spans="1:23" ht="33.75" customHeight="1">
      <c r="A17" s="945"/>
      <c r="B17" s="934"/>
      <c r="C17" s="62" t="s">
        <v>44</v>
      </c>
      <c r="D17" s="60">
        <v>1750</v>
      </c>
      <c r="E17" s="63">
        <v>2.2999999999999998</v>
      </c>
      <c r="F17" s="1047">
        <v>1750</v>
      </c>
      <c r="G17" s="1047">
        <v>0</v>
      </c>
      <c r="H17" s="1047">
        <v>0</v>
      </c>
      <c r="I17" s="1047">
        <v>0</v>
      </c>
      <c r="J17" s="1047">
        <v>0</v>
      </c>
      <c r="K17" s="1047">
        <v>147</v>
      </c>
      <c r="L17" s="1051">
        <v>888</v>
      </c>
      <c r="M17" s="1047">
        <v>0</v>
      </c>
      <c r="N17" s="1047">
        <v>436.8</v>
      </c>
      <c r="O17" s="60"/>
      <c r="P17" s="60"/>
      <c r="Q17" s="60"/>
      <c r="R17" s="60"/>
      <c r="S17" s="927">
        <f t="shared" si="0"/>
        <v>1471.8</v>
      </c>
      <c r="T17" s="928">
        <f t="shared" si="1"/>
        <v>60.334284549531191</v>
      </c>
      <c r="U17" s="929">
        <f t="shared" si="2"/>
        <v>0.84102857142857135</v>
      </c>
      <c r="V17" s="936"/>
      <c r="W17" s="936"/>
    </row>
    <row r="18" spans="1:23" ht="33.75" customHeight="1">
      <c r="A18" s="945"/>
      <c r="B18" s="940" t="s">
        <v>90</v>
      </c>
      <c r="C18" s="909" t="s">
        <v>86</v>
      </c>
      <c r="D18" s="59">
        <v>26</v>
      </c>
      <c r="E18" s="60"/>
      <c r="F18" s="1052"/>
      <c r="G18" s="1048">
        <v>0</v>
      </c>
      <c r="H18" s="1048">
        <v>0</v>
      </c>
      <c r="I18" s="1048">
        <v>0</v>
      </c>
      <c r="J18" s="1048">
        <v>0</v>
      </c>
      <c r="K18" s="1048">
        <v>26</v>
      </c>
      <c r="L18" s="1048">
        <v>0</v>
      </c>
      <c r="M18" s="1048">
        <v>0</v>
      </c>
      <c r="N18" s="1048">
        <v>0</v>
      </c>
      <c r="O18" s="61"/>
      <c r="P18" s="61"/>
      <c r="Q18" s="61"/>
      <c r="R18" s="61"/>
      <c r="S18" s="927">
        <f t="shared" si="0"/>
        <v>26</v>
      </c>
      <c r="T18" s="928">
        <f t="shared" si="1"/>
        <v>0</v>
      </c>
      <c r="U18" s="929">
        <f t="shared" si="2"/>
        <v>1</v>
      </c>
      <c r="V18" s="935" t="s">
        <v>42</v>
      </c>
      <c r="W18" s="937" t="s">
        <v>87</v>
      </c>
    </row>
    <row r="19" spans="1:23" ht="33.75" customHeight="1">
      <c r="A19" s="945"/>
      <c r="B19" s="934"/>
      <c r="C19" s="62" t="s">
        <v>44</v>
      </c>
      <c r="D19" s="60">
        <v>4858.5</v>
      </c>
      <c r="E19" s="63">
        <v>2.2999999999999998</v>
      </c>
      <c r="F19" s="1047">
        <v>4858.5</v>
      </c>
      <c r="G19" s="1047">
        <v>0</v>
      </c>
      <c r="H19" s="1047">
        <v>0</v>
      </c>
      <c r="I19" s="1047">
        <v>0</v>
      </c>
      <c r="J19" s="1047">
        <v>0</v>
      </c>
      <c r="K19" s="1047">
        <v>200</v>
      </c>
      <c r="L19" s="1048">
        <v>0</v>
      </c>
      <c r="M19" s="1051">
        <v>2320</v>
      </c>
      <c r="N19" s="1051">
        <v>70</v>
      </c>
      <c r="O19" s="60"/>
      <c r="P19" s="60"/>
      <c r="Q19" s="60"/>
      <c r="R19" s="60"/>
      <c r="S19" s="927">
        <f t="shared" si="0"/>
        <v>2590</v>
      </c>
      <c r="T19" s="928">
        <f t="shared" si="1"/>
        <v>0</v>
      </c>
      <c r="U19" s="929">
        <f t="shared" si="2"/>
        <v>0.53308634352166306</v>
      </c>
      <c r="V19" s="936"/>
      <c r="W19" s="936"/>
    </row>
    <row r="20" spans="1:23" ht="33.75" customHeight="1">
      <c r="A20" s="945"/>
      <c r="B20" s="933" t="s">
        <v>91</v>
      </c>
      <c r="C20" s="909" t="s">
        <v>86</v>
      </c>
      <c r="D20" s="59">
        <v>26</v>
      </c>
      <c r="E20" s="60"/>
      <c r="F20" s="1047"/>
      <c r="G20" s="1048">
        <v>0</v>
      </c>
      <c r="H20" s="1048">
        <v>0</v>
      </c>
      <c r="I20" s="1048">
        <v>0</v>
      </c>
      <c r="J20" s="1048">
        <v>0</v>
      </c>
      <c r="K20" s="1048">
        <v>26</v>
      </c>
      <c r="L20" s="1053">
        <v>0</v>
      </c>
      <c r="M20" s="1048">
        <v>0</v>
      </c>
      <c r="N20" s="1048">
        <v>0</v>
      </c>
      <c r="O20" s="61"/>
      <c r="P20" s="61"/>
      <c r="Q20" s="61"/>
      <c r="R20" s="61"/>
      <c r="S20" s="927">
        <f t="shared" si="0"/>
        <v>26</v>
      </c>
      <c r="T20" s="928">
        <f t="shared" si="1"/>
        <v>0</v>
      </c>
      <c r="U20" s="929">
        <f t="shared" si="2"/>
        <v>1</v>
      </c>
      <c r="V20" s="935" t="s">
        <v>42</v>
      </c>
      <c r="W20" s="937" t="s">
        <v>87</v>
      </c>
    </row>
    <row r="21" spans="1:23" ht="33.75" customHeight="1">
      <c r="A21" s="945"/>
      <c r="B21" s="934"/>
      <c r="C21" s="62" t="s">
        <v>44</v>
      </c>
      <c r="D21" s="60">
        <v>64224.5</v>
      </c>
      <c r="E21" s="63">
        <v>2.2999999999999998</v>
      </c>
      <c r="F21" s="1047">
        <v>64224.5</v>
      </c>
      <c r="G21" s="1047">
        <v>0</v>
      </c>
      <c r="H21" s="1047">
        <v>0</v>
      </c>
      <c r="I21" s="1047">
        <v>0</v>
      </c>
      <c r="J21" s="1047">
        <v>24</v>
      </c>
      <c r="K21" s="1054">
        <v>84</v>
      </c>
      <c r="L21" s="1055">
        <f>394-28</f>
        <v>366</v>
      </c>
      <c r="M21" s="1051">
        <v>396</v>
      </c>
      <c r="N21" s="1051">
        <v>19838.5</v>
      </c>
      <c r="O21" s="60"/>
      <c r="P21" s="60"/>
      <c r="Q21" s="60"/>
      <c r="R21" s="60"/>
      <c r="S21" s="927">
        <f>SUM(G21:R21)</f>
        <v>20708.5</v>
      </c>
      <c r="T21" s="928">
        <f>(L21*100)/S21</f>
        <v>1.7673902020909289</v>
      </c>
      <c r="U21" s="929">
        <f t="shared" si="2"/>
        <v>0.32243925604714713</v>
      </c>
      <c r="V21" s="936"/>
      <c r="W21" s="936"/>
    </row>
    <row r="22" spans="1:23" ht="33.75" customHeight="1">
      <c r="A22" s="945"/>
      <c r="B22" s="938" t="s">
        <v>92</v>
      </c>
      <c r="C22" s="62" t="s">
        <v>86</v>
      </c>
      <c r="D22" s="59">
        <v>1</v>
      </c>
      <c r="E22" s="67"/>
      <c r="F22" s="1047"/>
      <c r="G22" s="1048">
        <v>0</v>
      </c>
      <c r="H22" s="1048">
        <v>0</v>
      </c>
      <c r="I22" s="1048">
        <v>0</v>
      </c>
      <c r="J22" s="1048">
        <v>0</v>
      </c>
      <c r="K22" s="1048">
        <v>0</v>
      </c>
      <c r="L22" s="1056">
        <v>0</v>
      </c>
      <c r="M22" s="1048">
        <v>1</v>
      </c>
      <c r="N22" s="1048">
        <v>0</v>
      </c>
      <c r="O22" s="61"/>
      <c r="P22" s="61"/>
      <c r="Q22" s="61"/>
      <c r="R22" s="61"/>
      <c r="S22" s="927">
        <f t="shared" si="0"/>
        <v>1</v>
      </c>
      <c r="T22" s="928">
        <f t="shared" ref="T22:T23" si="3">(L22*100)/S22</f>
        <v>0</v>
      </c>
      <c r="U22" s="929">
        <f t="shared" si="2"/>
        <v>1</v>
      </c>
      <c r="V22" s="935" t="s">
        <v>42</v>
      </c>
      <c r="W22" s="937" t="s">
        <v>87</v>
      </c>
    </row>
    <row r="23" spans="1:23" ht="33.75" customHeight="1">
      <c r="A23" s="945"/>
      <c r="B23" s="939"/>
      <c r="C23" s="62" t="s">
        <v>44</v>
      </c>
      <c r="D23" s="69">
        <v>20903.5</v>
      </c>
      <c r="E23" s="68">
        <v>2.2999999999999998</v>
      </c>
      <c r="F23" s="1057">
        <v>20903.5</v>
      </c>
      <c r="G23" s="1047">
        <v>0</v>
      </c>
      <c r="H23" s="1047">
        <v>0</v>
      </c>
      <c r="I23" s="1047">
        <v>0</v>
      </c>
      <c r="J23" s="1047">
        <v>5544.93</v>
      </c>
      <c r="K23" s="1047">
        <f>147*6</f>
        <v>882</v>
      </c>
      <c r="L23" s="1048">
        <v>0</v>
      </c>
      <c r="M23" s="1047">
        <v>498</v>
      </c>
      <c r="N23" s="1047">
        <v>5330.88</v>
      </c>
      <c r="O23" s="67"/>
      <c r="P23" s="67"/>
      <c r="Q23" s="67"/>
      <c r="R23" s="67"/>
      <c r="S23" s="927">
        <f>SUM(H23:R23)</f>
        <v>12255.810000000001</v>
      </c>
      <c r="T23" s="928">
        <f t="shared" si="3"/>
        <v>0</v>
      </c>
      <c r="U23" s="929">
        <f t="shared" si="2"/>
        <v>0.58630420742937794</v>
      </c>
      <c r="V23" s="936"/>
      <c r="W23" s="936"/>
    </row>
    <row r="24" spans="1:23">
      <c r="A24" s="945"/>
      <c r="B24" s="70"/>
      <c r="C24" s="59"/>
      <c r="D24" s="59"/>
      <c r="E24" s="59"/>
      <c r="F24" s="1057">
        <f>F23+F21+F19+F17+F15+F13</f>
        <v>112098</v>
      </c>
      <c r="G24" s="1057">
        <v>0</v>
      </c>
      <c r="H24" s="1057">
        <v>0</v>
      </c>
      <c r="I24" s="1057">
        <f>I23+I21+I19+I17+I15+I13</f>
        <v>2352</v>
      </c>
      <c r="J24" s="1057">
        <f>J23+J21+J19+J17+J15+J13</f>
        <v>12476.43</v>
      </c>
      <c r="K24" s="1057">
        <f>K23+K21+K19+K17+K15+K13</f>
        <v>7067</v>
      </c>
      <c r="L24" s="1057">
        <f>L23+L21+L19+L17+L15+L13</f>
        <v>1612.33</v>
      </c>
      <c r="M24" s="1057">
        <f t="shared" ref="M24:N24" si="4">M23+M21+M19+M17+M15+M13</f>
        <v>3704</v>
      </c>
      <c r="N24" s="1057">
        <f>N23+N21+N19+N17+N15+N13</f>
        <v>26477.18</v>
      </c>
      <c r="O24" s="69"/>
      <c r="P24" s="69"/>
      <c r="Q24" s="69"/>
      <c r="R24" s="69"/>
      <c r="S24" s="59"/>
      <c r="T24" s="59"/>
    </row>
    <row r="25" spans="1:23">
      <c r="L25">
        <v>1612.33</v>
      </c>
      <c r="M25" s="921">
        <v>3704</v>
      </c>
    </row>
  </sheetData>
  <mergeCells count="32">
    <mergeCell ref="B20:B21"/>
    <mergeCell ref="V20:V21"/>
    <mergeCell ref="W20:W21"/>
    <mergeCell ref="B22:B23"/>
    <mergeCell ref="V22:V23"/>
    <mergeCell ref="W22:W23"/>
    <mergeCell ref="B16:B17"/>
    <mergeCell ref="V16:V17"/>
    <mergeCell ref="W16:W17"/>
    <mergeCell ref="B18:B19"/>
    <mergeCell ref="V18:V19"/>
    <mergeCell ref="W18:W19"/>
    <mergeCell ref="T10:U10"/>
    <mergeCell ref="V10:V11"/>
    <mergeCell ref="W10:W11"/>
    <mergeCell ref="A12:A24"/>
    <mergeCell ref="B12:B13"/>
    <mergeCell ref="V12:V13"/>
    <mergeCell ref="W12:W13"/>
    <mergeCell ref="B14:B15"/>
    <mergeCell ref="V14:V15"/>
    <mergeCell ref="W14:W15"/>
    <mergeCell ref="A4:W4"/>
    <mergeCell ref="A5:W5"/>
    <mergeCell ref="T7:U7"/>
    <mergeCell ref="A10:A11"/>
    <mergeCell ref="B10:B11"/>
    <mergeCell ref="C10:D10"/>
    <mergeCell ref="E10:E11"/>
    <mergeCell ref="F10:F11"/>
    <mergeCell ref="G10:R10"/>
    <mergeCell ref="S10:S11"/>
  </mergeCells>
  <pageMargins left="0.7" right="0.7" top="0.75" bottom="0.75" header="0.3" footer="0.3"/>
  <pageSetup paperSize="9" scale="66" orientation="landscape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view="pageBreakPreview" topLeftCell="A19" zoomScaleNormal="100" zoomScaleSheetLayoutView="100" workbookViewId="0">
      <selection activeCell="C78" activeCellId="5" sqref="C10:C22 C24:C34 C36:C59 C61:C68 C70:C72 C74:C86"/>
    </sheetView>
  </sheetViews>
  <sheetFormatPr baseColWidth="10" defaultColWidth="14.42578125" defaultRowHeight="15" customHeight="1"/>
  <cols>
    <col min="1" max="1" width="16.7109375" customWidth="1"/>
    <col min="2" max="2" width="27.28515625" customWidth="1"/>
    <col min="3" max="3" width="56.5703125" style="827" customWidth="1"/>
    <col min="4" max="4" width="9.42578125" customWidth="1"/>
    <col min="5" max="5" width="9.140625" customWidth="1"/>
    <col min="6" max="6" width="8.140625" customWidth="1"/>
    <col min="7" max="7" width="8.42578125" customWidth="1"/>
    <col min="8" max="8" width="8.140625" customWidth="1"/>
    <col min="9" max="9" width="7.85546875" customWidth="1"/>
    <col min="10" max="10" width="9.7109375" customWidth="1"/>
    <col min="11" max="11" width="8.42578125" customWidth="1"/>
    <col min="12" max="12" width="10.85546875" customWidth="1"/>
    <col min="13" max="13" width="9.7109375" customWidth="1"/>
    <col min="14" max="14" width="12.42578125" customWidth="1"/>
    <col min="15" max="26" width="10.7109375" customWidth="1"/>
  </cols>
  <sheetData>
    <row r="1" spans="1:26" ht="15.75">
      <c r="A1" s="837" t="s">
        <v>93</v>
      </c>
      <c r="B1" s="828"/>
      <c r="C1" s="829"/>
      <c r="D1" s="828"/>
      <c r="E1" s="828"/>
      <c r="F1" s="828"/>
      <c r="G1" s="828"/>
      <c r="H1" s="828"/>
      <c r="I1" s="828"/>
      <c r="J1" s="828"/>
      <c r="K1" s="828"/>
      <c r="L1" s="828"/>
      <c r="M1" s="828"/>
      <c r="N1" s="828"/>
      <c r="O1" s="830"/>
      <c r="P1" s="830"/>
      <c r="Q1" s="74"/>
      <c r="R1" s="74"/>
      <c r="S1" s="74"/>
      <c r="T1" s="74"/>
      <c r="U1" s="74"/>
      <c r="V1" s="74"/>
      <c r="W1" s="74"/>
      <c r="X1" s="74"/>
      <c r="Y1" s="74"/>
      <c r="Z1" s="74"/>
    </row>
    <row r="2" spans="1:26" ht="15.75">
      <c r="A2" s="979" t="s">
        <v>94</v>
      </c>
      <c r="B2" s="980"/>
      <c r="C2" s="980"/>
      <c r="D2" s="980"/>
      <c r="E2" s="980"/>
      <c r="F2" s="980"/>
      <c r="G2" s="980"/>
      <c r="H2" s="980"/>
      <c r="I2" s="980"/>
      <c r="J2" s="980"/>
      <c r="K2" s="980"/>
      <c r="L2" s="980"/>
      <c r="M2" s="980"/>
      <c r="N2" s="981"/>
      <c r="O2" s="830"/>
      <c r="P2" s="830"/>
      <c r="Q2" s="74"/>
      <c r="R2" s="74"/>
      <c r="S2" s="74"/>
      <c r="T2" s="74"/>
      <c r="U2" s="74"/>
      <c r="V2" s="74"/>
      <c r="W2" s="74"/>
      <c r="X2" s="74"/>
      <c r="Y2" s="74"/>
      <c r="Z2" s="74"/>
    </row>
    <row r="3" spans="1:26" ht="15.75">
      <c r="A3" s="831"/>
      <c r="B3" s="832"/>
      <c r="C3" s="831"/>
      <c r="D3" s="832"/>
      <c r="E3" s="832"/>
      <c r="F3" s="832"/>
      <c r="G3" s="832"/>
      <c r="H3" s="832"/>
      <c r="I3" s="832"/>
      <c r="J3" s="832"/>
      <c r="K3" s="832"/>
      <c r="L3" s="832"/>
      <c r="M3" s="832"/>
      <c r="N3" s="832"/>
      <c r="O3" s="830"/>
      <c r="P3" s="830"/>
      <c r="Q3" s="74"/>
      <c r="R3" s="74"/>
      <c r="S3" s="74"/>
      <c r="T3" s="74"/>
      <c r="U3" s="74"/>
      <c r="V3" s="74"/>
      <c r="W3" s="74"/>
      <c r="X3" s="74"/>
      <c r="Y3" s="74"/>
      <c r="Z3" s="74"/>
    </row>
    <row r="4" spans="1:26" ht="15.75">
      <c r="A4" s="845" t="s">
        <v>120</v>
      </c>
      <c r="B4" s="846" t="s">
        <v>1964</v>
      </c>
      <c r="C4" s="829"/>
      <c r="D4" s="828"/>
      <c r="E4" s="828"/>
      <c r="F4" s="828"/>
      <c r="G4" s="828"/>
      <c r="H4" s="828"/>
      <c r="I4" s="828"/>
      <c r="J4" s="828"/>
      <c r="K4" s="828"/>
      <c r="L4" s="828"/>
      <c r="M4" s="828"/>
      <c r="N4" s="830"/>
      <c r="O4" s="830"/>
      <c r="P4" s="830"/>
    </row>
    <row r="5" spans="1:26" ht="15.75">
      <c r="A5" s="845" t="s">
        <v>121</v>
      </c>
      <c r="B5" s="846" t="s">
        <v>1964</v>
      </c>
      <c r="C5" s="829"/>
      <c r="D5" s="828"/>
      <c r="E5" s="828"/>
      <c r="F5" s="828"/>
      <c r="G5" s="828"/>
      <c r="H5" s="828"/>
      <c r="I5" s="828"/>
      <c r="J5" s="828"/>
      <c r="K5" s="828"/>
      <c r="L5" s="828"/>
      <c r="M5" s="828"/>
      <c r="N5" s="830"/>
      <c r="O5" s="830"/>
      <c r="P5" s="830"/>
    </row>
    <row r="6" spans="1:26" ht="15.75">
      <c r="A6" s="845" t="s">
        <v>122</v>
      </c>
      <c r="B6" s="846" t="s">
        <v>1964</v>
      </c>
      <c r="C6" s="829"/>
      <c r="D6" s="828"/>
      <c r="E6" s="828"/>
      <c r="F6" s="828"/>
      <c r="G6" s="828"/>
      <c r="H6" s="828"/>
      <c r="I6" s="828"/>
      <c r="J6" s="828"/>
      <c r="K6" s="828"/>
      <c r="L6" s="828"/>
      <c r="M6" s="828"/>
      <c r="N6" s="830"/>
      <c r="O6" s="830"/>
      <c r="P6" s="830"/>
    </row>
    <row r="7" spans="1:26" ht="15.75">
      <c r="A7" s="829"/>
      <c r="B7" s="828"/>
      <c r="C7" s="829"/>
      <c r="D7" s="828"/>
      <c r="E7" s="828"/>
      <c r="F7" s="828"/>
      <c r="G7" s="828"/>
      <c r="H7" s="828"/>
      <c r="I7" s="828"/>
      <c r="J7" s="828"/>
      <c r="K7" s="828"/>
      <c r="L7" s="828"/>
      <c r="M7" s="828"/>
      <c r="N7" s="830"/>
      <c r="O7" s="830"/>
      <c r="P7" s="830"/>
    </row>
    <row r="8" spans="1:26" ht="15.75">
      <c r="A8" s="833"/>
      <c r="B8" s="834"/>
      <c r="C8" s="834"/>
      <c r="D8" s="835" t="s">
        <v>1965</v>
      </c>
      <c r="E8" s="834"/>
      <c r="F8" s="834"/>
      <c r="G8" s="834"/>
      <c r="H8" s="834"/>
      <c r="I8" s="834"/>
      <c r="J8" s="834"/>
      <c r="K8" s="834"/>
      <c r="L8" s="834"/>
      <c r="M8" s="834"/>
      <c r="N8" s="834"/>
      <c r="O8" s="834"/>
      <c r="P8" s="836"/>
    </row>
    <row r="9" spans="1:26" ht="40.5" customHeight="1">
      <c r="A9" s="838" t="s">
        <v>110</v>
      </c>
      <c r="B9" s="838" t="s">
        <v>117</v>
      </c>
      <c r="C9" s="838" t="s">
        <v>123</v>
      </c>
      <c r="D9" s="839" t="s">
        <v>1966</v>
      </c>
      <c r="E9" s="839" t="s">
        <v>1967</v>
      </c>
      <c r="F9" s="839" t="s">
        <v>1968</v>
      </c>
      <c r="G9" s="839" t="s">
        <v>1977</v>
      </c>
      <c r="H9" s="839" t="s">
        <v>1976</v>
      </c>
      <c r="I9" s="839" t="s">
        <v>1975</v>
      </c>
      <c r="J9" s="839" t="s">
        <v>1974</v>
      </c>
      <c r="K9" s="839" t="s">
        <v>1973</v>
      </c>
      <c r="L9" s="839" t="s">
        <v>1972</v>
      </c>
      <c r="M9" s="839" t="s">
        <v>1971</v>
      </c>
      <c r="N9" s="839" t="s">
        <v>1970</v>
      </c>
      <c r="O9" s="839" t="s">
        <v>1969</v>
      </c>
      <c r="P9" s="839" t="s">
        <v>1978</v>
      </c>
    </row>
    <row r="10" spans="1:26">
      <c r="A10" s="876" t="s">
        <v>598</v>
      </c>
      <c r="B10" s="876" t="s">
        <v>95</v>
      </c>
      <c r="C10" s="876" t="s">
        <v>149</v>
      </c>
      <c r="D10" s="1025"/>
      <c r="E10" s="1026">
        <v>3441</v>
      </c>
      <c r="F10" s="1026"/>
      <c r="G10" s="1026"/>
      <c r="H10" s="1026"/>
      <c r="I10" s="1026"/>
      <c r="J10" s="1026"/>
      <c r="K10" s="1026"/>
      <c r="L10" s="1026"/>
      <c r="M10" s="1026"/>
      <c r="N10" s="1026"/>
      <c r="O10" s="1026"/>
      <c r="P10" s="1027">
        <v>3441</v>
      </c>
      <c r="Q10" s="76">
        <v>3441</v>
      </c>
    </row>
    <row r="11" spans="1:26">
      <c r="A11" s="876"/>
      <c r="B11" s="876"/>
      <c r="C11" s="876" t="s">
        <v>162</v>
      </c>
      <c r="D11" s="1028"/>
      <c r="E11" s="1029"/>
      <c r="F11" s="1029">
        <v>80</v>
      </c>
      <c r="G11" s="1029">
        <v>840</v>
      </c>
      <c r="H11" s="1029">
        <v>80</v>
      </c>
      <c r="I11" s="1029">
        <v>80</v>
      </c>
      <c r="J11" s="1029">
        <v>40</v>
      </c>
      <c r="K11" s="1029"/>
      <c r="L11" s="1029"/>
      <c r="M11" s="1029"/>
      <c r="N11" s="1029"/>
      <c r="O11" s="1029"/>
      <c r="P11" s="1030">
        <v>1120</v>
      </c>
      <c r="Q11" s="76">
        <v>3592</v>
      </c>
    </row>
    <row r="12" spans="1:26">
      <c r="A12" s="876"/>
      <c r="B12" s="876"/>
      <c r="C12" s="876" t="s">
        <v>171</v>
      </c>
      <c r="D12" s="1028"/>
      <c r="E12" s="1029">
        <v>3591.998</v>
      </c>
      <c r="F12" s="1029"/>
      <c r="G12" s="1029"/>
      <c r="H12" s="1029"/>
      <c r="I12" s="1029"/>
      <c r="J12" s="1029"/>
      <c r="K12" s="1029"/>
      <c r="L12" s="1029"/>
      <c r="M12" s="1029">
        <v>0</v>
      </c>
      <c r="N12" s="1029">
        <v>0</v>
      </c>
      <c r="O12" s="1029">
        <v>0</v>
      </c>
      <c r="P12" s="1030">
        <v>3591.998</v>
      </c>
      <c r="Q12" s="76">
        <v>800</v>
      </c>
    </row>
    <row r="13" spans="1:26">
      <c r="A13" s="876"/>
      <c r="B13" s="876"/>
      <c r="C13" s="876" t="s">
        <v>251</v>
      </c>
      <c r="D13" s="1028"/>
      <c r="E13" s="1029"/>
      <c r="F13" s="1029">
        <v>800</v>
      </c>
      <c r="G13" s="1029"/>
      <c r="H13" s="1029"/>
      <c r="I13" s="1029"/>
      <c r="J13" s="1029"/>
      <c r="K13" s="1029"/>
      <c r="L13" s="1029"/>
      <c r="M13" s="1029"/>
      <c r="N13" s="1029"/>
      <c r="O13" s="1029"/>
      <c r="P13" s="1030">
        <v>800</v>
      </c>
      <c r="Q13" s="76">
        <v>2500</v>
      </c>
    </row>
    <row r="14" spans="1:26">
      <c r="A14" s="876"/>
      <c r="B14" s="876"/>
      <c r="C14" s="876" t="s">
        <v>165</v>
      </c>
      <c r="D14" s="1028"/>
      <c r="E14" s="1029"/>
      <c r="F14" s="1029">
        <v>12725</v>
      </c>
      <c r="G14" s="1029"/>
      <c r="H14" s="1029"/>
      <c r="I14" s="1029"/>
      <c r="J14" s="1029"/>
      <c r="K14" s="1029"/>
      <c r="L14" s="1029"/>
      <c r="M14" s="1029"/>
      <c r="N14" s="1029"/>
      <c r="O14" s="1029"/>
      <c r="P14" s="1030">
        <v>12725</v>
      </c>
      <c r="Q14" s="76">
        <v>12725</v>
      </c>
    </row>
    <row r="15" spans="1:26">
      <c r="A15" s="876"/>
      <c r="B15" s="876"/>
      <c r="C15" s="876" t="s">
        <v>159</v>
      </c>
      <c r="D15" s="1028"/>
      <c r="E15" s="1029"/>
      <c r="F15" s="1029">
        <v>320</v>
      </c>
      <c r="G15" s="1029">
        <v>2570</v>
      </c>
      <c r="H15" s="1029">
        <v>320</v>
      </c>
      <c r="I15" s="1029">
        <v>320</v>
      </c>
      <c r="J15" s="1029"/>
      <c r="K15" s="1029"/>
      <c r="L15" s="1029"/>
      <c r="M15" s="1029"/>
      <c r="N15" s="1029"/>
      <c r="O15" s="1029"/>
      <c r="P15" s="1030">
        <v>3530</v>
      </c>
      <c r="Q15" s="76">
        <v>3530</v>
      </c>
    </row>
    <row r="16" spans="1:26">
      <c r="A16" s="876"/>
      <c r="B16" s="876"/>
      <c r="C16" s="876" t="s">
        <v>144</v>
      </c>
      <c r="D16" s="1028"/>
      <c r="E16" s="1029"/>
      <c r="F16" s="1029">
        <v>2688</v>
      </c>
      <c r="G16" s="1029">
        <v>19917</v>
      </c>
      <c r="H16" s="1029">
        <v>5292</v>
      </c>
      <c r="I16" s="1029">
        <v>3234</v>
      </c>
      <c r="J16" s="1029">
        <v>10878</v>
      </c>
      <c r="K16" s="1029">
        <v>882</v>
      </c>
      <c r="L16" s="1029">
        <v>882</v>
      </c>
      <c r="M16" s="1029"/>
      <c r="N16" s="1029"/>
      <c r="O16" s="1029"/>
      <c r="P16" s="1030">
        <v>43773</v>
      </c>
      <c r="Q16" s="76">
        <v>43773</v>
      </c>
    </row>
    <row r="17" spans="1:17">
      <c r="A17" s="876"/>
      <c r="B17" s="876"/>
      <c r="C17" s="876" t="s">
        <v>199</v>
      </c>
      <c r="D17" s="1028"/>
      <c r="E17" s="1029"/>
      <c r="F17" s="1029"/>
      <c r="G17" s="1029">
        <v>1500</v>
      </c>
      <c r="H17" s="1029"/>
      <c r="I17" s="1029"/>
      <c r="J17" s="1029"/>
      <c r="K17" s="1029"/>
      <c r="L17" s="1029"/>
      <c r="M17" s="1029"/>
      <c r="N17" s="1029"/>
      <c r="O17" s="1029"/>
      <c r="P17" s="1030">
        <v>1500</v>
      </c>
      <c r="Q17" s="76">
        <v>1120</v>
      </c>
    </row>
    <row r="18" spans="1:17">
      <c r="A18" s="876"/>
      <c r="B18" s="876"/>
      <c r="C18" s="876" t="s">
        <v>155</v>
      </c>
      <c r="D18" s="1028"/>
      <c r="E18" s="1029"/>
      <c r="F18" s="1029">
        <v>800</v>
      </c>
      <c r="G18" s="1029">
        <v>4500</v>
      </c>
      <c r="H18" s="1029"/>
      <c r="I18" s="1029">
        <v>2700</v>
      </c>
      <c r="J18" s="1029"/>
      <c r="K18" s="1029"/>
      <c r="L18" s="1029"/>
      <c r="M18" s="1029"/>
      <c r="N18" s="1029"/>
      <c r="O18" s="1029"/>
      <c r="P18" s="1030">
        <v>8000</v>
      </c>
      <c r="Q18" s="76">
        <v>1500</v>
      </c>
    </row>
    <row r="19" spans="1:17">
      <c r="A19" s="876"/>
      <c r="B19" s="876"/>
      <c r="C19" s="876" t="s">
        <v>218</v>
      </c>
      <c r="D19" s="1028"/>
      <c r="E19" s="1029">
        <v>1425</v>
      </c>
      <c r="F19" s="1029"/>
      <c r="G19" s="1029"/>
      <c r="H19" s="1029"/>
      <c r="I19" s="1029"/>
      <c r="J19" s="1029"/>
      <c r="K19" s="1029"/>
      <c r="L19" s="1029"/>
      <c r="M19" s="1029"/>
      <c r="N19" s="1029"/>
      <c r="O19" s="1029"/>
      <c r="P19" s="1030">
        <v>1425</v>
      </c>
      <c r="Q19" s="76">
        <v>8000</v>
      </c>
    </row>
    <row r="20" spans="1:17">
      <c r="A20" s="876"/>
      <c r="B20" s="876"/>
      <c r="C20" s="876" t="s">
        <v>230</v>
      </c>
      <c r="D20" s="1028"/>
      <c r="E20" s="1029"/>
      <c r="F20" s="1029">
        <v>2500</v>
      </c>
      <c r="G20" s="1029"/>
      <c r="H20" s="1029"/>
      <c r="I20" s="1029"/>
      <c r="J20" s="1029"/>
      <c r="K20" s="1029"/>
      <c r="L20" s="1029"/>
      <c r="M20" s="1029"/>
      <c r="N20" s="1029"/>
      <c r="O20" s="1029"/>
      <c r="P20" s="1030">
        <v>2500</v>
      </c>
      <c r="Q20" s="76">
        <v>1425</v>
      </c>
    </row>
    <row r="21" spans="1:17" ht="15.75" customHeight="1">
      <c r="A21" s="876"/>
      <c r="B21" s="876"/>
      <c r="C21" s="876" t="s">
        <v>142</v>
      </c>
      <c r="D21" s="1028"/>
      <c r="E21" s="1029"/>
      <c r="F21" s="1029"/>
      <c r="G21" s="1029"/>
      <c r="H21" s="1029"/>
      <c r="I21" s="1029"/>
      <c r="J21" s="1029"/>
      <c r="K21" s="1029"/>
      <c r="L21" s="1029"/>
      <c r="M21" s="1029"/>
      <c r="N21" s="1029"/>
      <c r="O21" s="1029"/>
      <c r="P21" s="1030"/>
      <c r="Q21" s="79">
        <v>82406</v>
      </c>
    </row>
    <row r="22" spans="1:17" ht="15.75" customHeight="1">
      <c r="A22" s="876"/>
      <c r="B22" s="876"/>
      <c r="C22" s="876" t="s">
        <v>255</v>
      </c>
      <c r="D22" s="1028">
        <v>0</v>
      </c>
      <c r="E22" s="1029">
        <v>8457.9979999999996</v>
      </c>
      <c r="F22" s="1029">
        <v>19913</v>
      </c>
      <c r="G22" s="1029">
        <v>29327</v>
      </c>
      <c r="H22" s="1029">
        <v>5692</v>
      </c>
      <c r="I22" s="1029">
        <v>6334</v>
      </c>
      <c r="J22" s="1029">
        <v>10918</v>
      </c>
      <c r="K22" s="1029">
        <v>882</v>
      </c>
      <c r="L22" s="1029">
        <v>882</v>
      </c>
      <c r="M22" s="1029">
        <v>0</v>
      </c>
      <c r="N22" s="1029">
        <v>0</v>
      </c>
      <c r="O22" s="1029">
        <v>0</v>
      </c>
      <c r="P22" s="1030">
        <v>82405.997999999992</v>
      </c>
      <c r="Q22" s="76">
        <v>6919</v>
      </c>
    </row>
    <row r="23" spans="1:17" ht="15.75" customHeight="1">
      <c r="A23" s="876"/>
      <c r="B23" s="877" t="s">
        <v>96</v>
      </c>
      <c r="C23" s="877"/>
      <c r="D23" s="1032">
        <v>0</v>
      </c>
      <c r="E23" s="1033">
        <v>16915.995999999999</v>
      </c>
      <c r="F23" s="1033">
        <v>39826</v>
      </c>
      <c r="G23" s="1033">
        <v>58654</v>
      </c>
      <c r="H23" s="1033">
        <v>11384</v>
      </c>
      <c r="I23" s="1033">
        <v>12668</v>
      </c>
      <c r="J23" s="1033">
        <v>21836</v>
      </c>
      <c r="K23" s="1033">
        <v>1764</v>
      </c>
      <c r="L23" s="1033">
        <v>1764</v>
      </c>
      <c r="M23" s="1033">
        <v>0</v>
      </c>
      <c r="N23" s="1033">
        <v>0</v>
      </c>
      <c r="O23" s="1033">
        <v>0</v>
      </c>
      <c r="P23" s="1034">
        <v>164811.99599999998</v>
      </c>
      <c r="Q23" s="76">
        <v>2981</v>
      </c>
    </row>
    <row r="24" spans="1:17" ht="15.75" customHeight="1">
      <c r="A24" s="876"/>
      <c r="B24" s="876" t="s">
        <v>97</v>
      </c>
      <c r="C24" s="876" t="s">
        <v>265</v>
      </c>
      <c r="D24" s="1025"/>
      <c r="E24" s="1026">
        <v>6919</v>
      </c>
      <c r="F24" s="1026"/>
      <c r="G24" s="1026"/>
      <c r="H24" s="1026"/>
      <c r="I24" s="1026"/>
      <c r="J24" s="1026"/>
      <c r="K24" s="1026"/>
      <c r="L24" s="1026"/>
      <c r="M24" s="1026"/>
      <c r="N24" s="1026"/>
      <c r="O24" s="1026"/>
      <c r="P24" s="1027">
        <v>6919</v>
      </c>
      <c r="Q24" s="76">
        <v>11040</v>
      </c>
    </row>
    <row r="25" spans="1:17" ht="15.75" customHeight="1">
      <c r="A25" s="876"/>
      <c r="B25" s="876"/>
      <c r="C25" s="876" t="s">
        <v>280</v>
      </c>
      <c r="D25" s="1028"/>
      <c r="E25" s="1029">
        <v>2981</v>
      </c>
      <c r="F25" s="1029"/>
      <c r="G25" s="1029"/>
      <c r="H25" s="1029"/>
      <c r="I25" s="1029"/>
      <c r="J25" s="1029"/>
      <c r="K25" s="1029"/>
      <c r="L25" s="1029"/>
      <c r="M25" s="1029"/>
      <c r="N25" s="1029"/>
      <c r="O25" s="1029"/>
      <c r="P25" s="1030">
        <v>2981</v>
      </c>
      <c r="Q25" s="76">
        <v>79425</v>
      </c>
    </row>
    <row r="26" spans="1:17" ht="15.75" customHeight="1">
      <c r="A26" s="876"/>
      <c r="B26" s="876"/>
      <c r="C26" s="876" t="s">
        <v>159</v>
      </c>
      <c r="D26" s="1028"/>
      <c r="E26" s="1029"/>
      <c r="F26" s="1029">
        <v>1260</v>
      </c>
      <c r="G26" s="1029">
        <v>5290</v>
      </c>
      <c r="H26" s="1029">
        <v>4170</v>
      </c>
      <c r="I26" s="1029">
        <v>200</v>
      </c>
      <c r="J26" s="1029"/>
      <c r="K26" s="1029"/>
      <c r="L26" s="1029"/>
      <c r="M26" s="1029"/>
      <c r="N26" s="1029"/>
      <c r="O26" s="1029"/>
      <c r="P26" s="1030">
        <v>10920</v>
      </c>
      <c r="Q26" s="76">
        <v>1260</v>
      </c>
    </row>
    <row r="27" spans="1:17" ht="15.75" customHeight="1">
      <c r="A27" s="876"/>
      <c r="B27" s="876"/>
      <c r="C27" s="876" t="s">
        <v>144</v>
      </c>
      <c r="D27" s="1028"/>
      <c r="E27" s="1029"/>
      <c r="F27" s="1029">
        <v>4998</v>
      </c>
      <c r="G27" s="1029">
        <v>34482</v>
      </c>
      <c r="H27" s="1029">
        <v>30411</v>
      </c>
      <c r="I27" s="1029">
        <v>10878</v>
      </c>
      <c r="J27" s="1029"/>
      <c r="K27" s="1029"/>
      <c r="L27" s="1029"/>
      <c r="M27" s="1029"/>
      <c r="N27" s="1029"/>
      <c r="O27" s="1029"/>
      <c r="P27" s="1030">
        <v>80769</v>
      </c>
      <c r="Q27" s="76">
        <v>5000</v>
      </c>
    </row>
    <row r="28" spans="1:17" ht="15.75" customHeight="1">
      <c r="A28" s="876"/>
      <c r="B28" s="876"/>
      <c r="C28" s="876" t="s">
        <v>274</v>
      </c>
      <c r="D28" s="1028"/>
      <c r="E28" s="1029"/>
      <c r="F28" s="1029">
        <v>440</v>
      </c>
      <c r="G28" s="1029"/>
      <c r="H28" s="1029">
        <v>820</v>
      </c>
      <c r="I28" s="1029"/>
      <c r="J28" s="1029"/>
      <c r="K28" s="1029"/>
      <c r="L28" s="1029"/>
      <c r="M28" s="1029"/>
      <c r="N28" s="1029"/>
      <c r="O28" s="1029"/>
      <c r="P28" s="1030">
        <v>1260</v>
      </c>
      <c r="Q28" s="76">
        <v>1492</v>
      </c>
    </row>
    <row r="29" spans="1:17" ht="15.75" customHeight="1">
      <c r="A29" s="876"/>
      <c r="B29" s="876"/>
      <c r="C29" s="876" t="s">
        <v>199</v>
      </c>
      <c r="D29" s="1028"/>
      <c r="E29" s="1029"/>
      <c r="F29" s="1029">
        <v>600</v>
      </c>
      <c r="G29" s="1029">
        <v>2800</v>
      </c>
      <c r="H29" s="1029">
        <v>700</v>
      </c>
      <c r="I29" s="1029"/>
      <c r="J29" s="1029"/>
      <c r="K29" s="1029"/>
      <c r="L29" s="1029"/>
      <c r="M29" s="1029"/>
      <c r="N29" s="1029"/>
      <c r="O29" s="1029"/>
      <c r="P29" s="1030">
        <v>4100</v>
      </c>
      <c r="Q29" s="76">
        <v>12980</v>
      </c>
    </row>
    <row r="30" spans="1:17" ht="15.75" customHeight="1">
      <c r="A30" s="876"/>
      <c r="B30" s="876"/>
      <c r="C30" s="876" t="s">
        <v>269</v>
      </c>
      <c r="D30" s="1028"/>
      <c r="E30" s="1029">
        <v>1492</v>
      </c>
      <c r="F30" s="1029"/>
      <c r="G30" s="1029"/>
      <c r="H30" s="1029"/>
      <c r="I30" s="1029"/>
      <c r="J30" s="1029"/>
      <c r="K30" s="1029"/>
      <c r="L30" s="1029"/>
      <c r="M30" s="1029"/>
      <c r="N30" s="1029"/>
      <c r="O30" s="1029"/>
      <c r="P30" s="1030">
        <v>1492</v>
      </c>
      <c r="Q30" s="76">
        <v>3026</v>
      </c>
    </row>
    <row r="31" spans="1:17" ht="15.75" customHeight="1">
      <c r="A31" s="876"/>
      <c r="B31" s="876"/>
      <c r="C31" s="876" t="s">
        <v>155</v>
      </c>
      <c r="D31" s="1028"/>
      <c r="E31" s="1029"/>
      <c r="F31" s="1029">
        <v>1200</v>
      </c>
      <c r="G31" s="1029">
        <v>6338</v>
      </c>
      <c r="H31" s="1029">
        <v>5118</v>
      </c>
      <c r="I31" s="1029"/>
      <c r="J31" s="1029"/>
      <c r="K31" s="1029"/>
      <c r="L31" s="1029"/>
      <c r="M31" s="1029"/>
      <c r="N31" s="1029"/>
      <c r="O31" s="1029"/>
      <c r="P31" s="1030">
        <v>12656</v>
      </c>
      <c r="Q31" s="76">
        <v>12000</v>
      </c>
    </row>
    <row r="32" spans="1:17" ht="15.75" customHeight="1">
      <c r="A32" s="876"/>
      <c r="B32" s="876"/>
      <c r="C32" s="876" t="s">
        <v>302</v>
      </c>
      <c r="D32" s="1028"/>
      <c r="E32" s="1029"/>
      <c r="F32" s="1029">
        <v>226</v>
      </c>
      <c r="G32" s="1029">
        <v>2800</v>
      </c>
      <c r="H32" s="1029"/>
      <c r="I32" s="1029"/>
      <c r="J32" s="1029"/>
      <c r="K32" s="1029"/>
      <c r="L32" s="1029"/>
      <c r="M32" s="1029"/>
      <c r="N32" s="1029"/>
      <c r="O32" s="1029"/>
      <c r="P32" s="1030">
        <v>3026</v>
      </c>
      <c r="Q32" s="79">
        <v>136123</v>
      </c>
    </row>
    <row r="33" spans="1:17" ht="15.75" customHeight="1">
      <c r="A33" s="876"/>
      <c r="B33" s="876"/>
      <c r="C33" s="876" t="s">
        <v>277</v>
      </c>
      <c r="D33" s="1028"/>
      <c r="E33" s="1029"/>
      <c r="F33" s="1029"/>
      <c r="G33" s="1029">
        <v>6000</v>
      </c>
      <c r="H33" s="1029">
        <v>6000</v>
      </c>
      <c r="I33" s="1029"/>
      <c r="J33" s="1029"/>
      <c r="K33" s="1029"/>
      <c r="L33" s="1029"/>
      <c r="M33" s="1029"/>
      <c r="N33" s="1029"/>
      <c r="O33" s="1029"/>
      <c r="P33" s="1030">
        <v>12000</v>
      </c>
      <c r="Q33" s="76">
        <v>5971</v>
      </c>
    </row>
    <row r="34" spans="1:17" ht="15.75" customHeight="1">
      <c r="A34" s="876"/>
      <c r="B34" s="876"/>
      <c r="C34" s="876" t="s">
        <v>142</v>
      </c>
      <c r="D34" s="1028"/>
      <c r="E34" s="1029"/>
      <c r="F34" s="1029"/>
      <c r="G34" s="1029"/>
      <c r="H34" s="1029"/>
      <c r="I34" s="1029"/>
      <c r="J34" s="1029"/>
      <c r="K34" s="1029"/>
      <c r="L34" s="1029"/>
      <c r="M34" s="1029"/>
      <c r="N34" s="1029"/>
      <c r="O34" s="1029"/>
      <c r="P34" s="1030"/>
      <c r="Q34" s="76">
        <v>7400</v>
      </c>
    </row>
    <row r="35" spans="1:17" ht="15.75" customHeight="1">
      <c r="A35" s="876"/>
      <c r="B35" s="877" t="s">
        <v>98</v>
      </c>
      <c r="C35" s="877"/>
      <c r="D35" s="1032"/>
      <c r="E35" s="1033">
        <v>11392</v>
      </c>
      <c r="F35" s="1033">
        <v>8724</v>
      </c>
      <c r="G35" s="1033">
        <v>57710</v>
      </c>
      <c r="H35" s="1033">
        <v>47219</v>
      </c>
      <c r="I35" s="1033">
        <v>11078</v>
      </c>
      <c r="J35" s="1033"/>
      <c r="K35" s="1033"/>
      <c r="L35" s="1033"/>
      <c r="M35" s="1033"/>
      <c r="N35" s="1033"/>
      <c r="O35" s="1033"/>
      <c r="P35" s="1034">
        <v>136123</v>
      </c>
      <c r="Q35" s="76">
        <v>51670</v>
      </c>
    </row>
    <row r="36" spans="1:17" ht="15.75" customHeight="1">
      <c r="A36" s="876"/>
      <c r="B36" s="876" t="s">
        <v>99</v>
      </c>
      <c r="C36" s="876" t="s">
        <v>433</v>
      </c>
      <c r="D36" s="1025"/>
      <c r="E36" s="1026">
        <v>400</v>
      </c>
      <c r="F36" s="1026">
        <v>6870</v>
      </c>
      <c r="G36" s="1026">
        <v>400</v>
      </c>
      <c r="H36" s="1026">
        <v>300</v>
      </c>
      <c r="I36" s="1026">
        <v>1800</v>
      </c>
      <c r="J36" s="1026"/>
      <c r="K36" s="1026"/>
      <c r="L36" s="1026"/>
      <c r="M36" s="1026"/>
      <c r="N36" s="1026"/>
      <c r="O36" s="1026"/>
      <c r="P36" s="1027">
        <v>9770</v>
      </c>
      <c r="Q36" s="76">
        <v>180</v>
      </c>
    </row>
    <row r="37" spans="1:17" ht="15.75" customHeight="1">
      <c r="A37" s="876"/>
      <c r="B37" s="876"/>
      <c r="C37" s="876" t="s">
        <v>369</v>
      </c>
      <c r="D37" s="1028"/>
      <c r="E37" s="1029"/>
      <c r="F37" s="1029">
        <v>2100</v>
      </c>
      <c r="G37" s="1029">
        <v>796</v>
      </c>
      <c r="H37" s="1029"/>
      <c r="I37" s="1029">
        <v>796</v>
      </c>
      <c r="J37" s="1029"/>
      <c r="K37" s="1029"/>
      <c r="L37" s="1029"/>
      <c r="M37" s="1029"/>
      <c r="N37" s="1029"/>
      <c r="O37" s="1029"/>
      <c r="P37" s="1030">
        <v>3692</v>
      </c>
      <c r="Q37" s="76">
        <v>1050</v>
      </c>
    </row>
    <row r="38" spans="1:17" ht="15.75" customHeight="1">
      <c r="A38" s="876"/>
      <c r="B38" s="876"/>
      <c r="C38" s="876" t="s">
        <v>478</v>
      </c>
      <c r="D38" s="1028"/>
      <c r="E38" s="1029"/>
      <c r="F38" s="1029">
        <v>5224</v>
      </c>
      <c r="G38" s="1029">
        <v>1900</v>
      </c>
      <c r="H38" s="1029"/>
      <c r="I38" s="1029"/>
      <c r="J38" s="1029"/>
      <c r="K38" s="1029"/>
      <c r="L38" s="1029"/>
      <c r="M38" s="1029"/>
      <c r="N38" s="1029"/>
      <c r="O38" s="1029"/>
      <c r="P38" s="1030">
        <v>7124</v>
      </c>
      <c r="Q38" s="76">
        <v>12230</v>
      </c>
    </row>
    <row r="39" spans="1:17" ht="15.75" customHeight="1">
      <c r="A39" s="876"/>
      <c r="B39" s="876"/>
      <c r="C39" s="876" t="s">
        <v>384</v>
      </c>
      <c r="D39" s="1028"/>
      <c r="E39" s="1029">
        <v>2179</v>
      </c>
      <c r="F39" s="1029">
        <v>3792</v>
      </c>
      <c r="G39" s="1029"/>
      <c r="H39" s="1029"/>
      <c r="I39" s="1029"/>
      <c r="J39" s="1029"/>
      <c r="K39" s="1029"/>
      <c r="L39" s="1029"/>
      <c r="M39" s="1029"/>
      <c r="N39" s="1029"/>
      <c r="O39" s="1029"/>
      <c r="P39" s="1030">
        <v>5971</v>
      </c>
      <c r="Q39" s="76">
        <v>649</v>
      </c>
    </row>
    <row r="40" spans="1:17" ht="15.75" customHeight="1">
      <c r="A40" s="876"/>
      <c r="B40" s="876"/>
      <c r="C40" s="876" t="s">
        <v>403</v>
      </c>
      <c r="D40" s="1028"/>
      <c r="E40" s="1029"/>
      <c r="F40" s="1029">
        <v>7400</v>
      </c>
      <c r="G40" s="1029"/>
      <c r="H40" s="1029"/>
      <c r="I40" s="1029"/>
      <c r="J40" s="1029"/>
      <c r="K40" s="1029"/>
      <c r="L40" s="1029"/>
      <c r="M40" s="1029"/>
      <c r="N40" s="1029"/>
      <c r="O40" s="1029"/>
      <c r="P40" s="1030">
        <v>7400</v>
      </c>
      <c r="Q40" s="76">
        <v>4020</v>
      </c>
    </row>
    <row r="41" spans="1:17" ht="15.75" customHeight="1">
      <c r="A41" s="876"/>
      <c r="B41" s="876"/>
      <c r="C41" s="876" t="s">
        <v>265</v>
      </c>
      <c r="D41" s="1028"/>
      <c r="E41" s="1029">
        <v>51670</v>
      </c>
      <c r="F41" s="1029"/>
      <c r="G41" s="1029"/>
      <c r="H41" s="1029"/>
      <c r="I41" s="1029"/>
      <c r="J41" s="1029"/>
      <c r="K41" s="1029"/>
      <c r="L41" s="1029"/>
      <c r="M41" s="1029"/>
      <c r="N41" s="1029"/>
      <c r="O41" s="1029"/>
      <c r="P41" s="1030">
        <v>51670</v>
      </c>
      <c r="Q41" s="76">
        <v>14390</v>
      </c>
    </row>
    <row r="42" spans="1:17" ht="15.75" customHeight="1">
      <c r="A42" s="876"/>
      <c r="B42" s="876"/>
      <c r="C42" s="876" t="s">
        <v>529</v>
      </c>
      <c r="D42" s="1028"/>
      <c r="E42" s="1029">
        <v>180</v>
      </c>
      <c r="F42" s="1029"/>
      <c r="G42" s="1029"/>
      <c r="H42" s="1029"/>
      <c r="I42" s="1029"/>
      <c r="J42" s="1029"/>
      <c r="K42" s="1029"/>
      <c r="L42" s="1029"/>
      <c r="M42" s="1029"/>
      <c r="N42" s="1029"/>
      <c r="O42" s="1029"/>
      <c r="P42" s="1030">
        <v>180</v>
      </c>
      <c r="Q42" s="76">
        <v>131340</v>
      </c>
    </row>
    <row r="43" spans="1:17" ht="15.75" customHeight="1">
      <c r="A43" s="876"/>
      <c r="B43" s="876"/>
      <c r="C43" s="876" t="s">
        <v>171</v>
      </c>
      <c r="D43" s="1028"/>
      <c r="E43" s="1029">
        <v>12168.496000000001</v>
      </c>
      <c r="F43" s="1029"/>
      <c r="G43" s="1029"/>
      <c r="H43" s="1029"/>
      <c r="I43" s="1029"/>
      <c r="J43" s="1029"/>
      <c r="K43" s="1029"/>
      <c r="L43" s="1029"/>
      <c r="M43" s="1029"/>
      <c r="N43" s="1029"/>
      <c r="O43" s="1029"/>
      <c r="P43" s="1030">
        <v>12168.496000000001</v>
      </c>
      <c r="Q43" s="76">
        <v>2990</v>
      </c>
    </row>
    <row r="44" spans="1:17" ht="15.75" customHeight="1">
      <c r="A44" s="876"/>
      <c r="B44" s="876"/>
      <c r="C44" s="876" t="s">
        <v>537</v>
      </c>
      <c r="D44" s="1028"/>
      <c r="E44" s="1029">
        <v>649</v>
      </c>
      <c r="F44" s="1029"/>
      <c r="G44" s="1029"/>
      <c r="H44" s="1029"/>
      <c r="I44" s="1029"/>
      <c r="J44" s="1029"/>
      <c r="K44" s="1029"/>
      <c r="L44" s="1029"/>
      <c r="M44" s="1029"/>
      <c r="N44" s="1029"/>
      <c r="O44" s="1029"/>
      <c r="P44" s="1030">
        <v>649</v>
      </c>
      <c r="Q44" s="76">
        <v>20000</v>
      </c>
    </row>
    <row r="45" spans="1:17" ht="15.75" customHeight="1">
      <c r="A45" s="876"/>
      <c r="B45" s="876"/>
      <c r="C45" s="876" t="s">
        <v>532</v>
      </c>
      <c r="D45" s="1028"/>
      <c r="E45" s="1029">
        <v>4020</v>
      </c>
      <c r="F45" s="1029"/>
      <c r="G45" s="1029"/>
      <c r="H45" s="1029"/>
      <c r="I45" s="1029"/>
      <c r="J45" s="1029"/>
      <c r="K45" s="1029"/>
      <c r="L45" s="1029"/>
      <c r="M45" s="1029"/>
      <c r="N45" s="1029"/>
      <c r="O45" s="1029"/>
      <c r="P45" s="1030">
        <v>4020</v>
      </c>
      <c r="Q45" s="76">
        <v>28000</v>
      </c>
    </row>
    <row r="46" spans="1:17" ht="15.75" customHeight="1">
      <c r="A46" s="876"/>
      <c r="B46" s="876"/>
      <c r="C46" s="876" t="s">
        <v>144</v>
      </c>
      <c r="D46" s="1028">
        <v>0</v>
      </c>
      <c r="E46" s="1029">
        <v>1260</v>
      </c>
      <c r="F46" s="1029">
        <v>46901</v>
      </c>
      <c r="G46" s="1029">
        <v>17682</v>
      </c>
      <c r="H46" s="1029">
        <v>21923</v>
      </c>
      <c r="I46" s="1029">
        <v>16680</v>
      </c>
      <c r="J46" s="1029"/>
      <c r="K46" s="1029"/>
      <c r="L46" s="1029"/>
      <c r="M46" s="1029"/>
      <c r="N46" s="1029"/>
      <c r="O46" s="1029"/>
      <c r="P46" s="1030">
        <v>104446</v>
      </c>
      <c r="Q46" s="76">
        <v>12000</v>
      </c>
    </row>
    <row r="47" spans="1:17" ht="15.75" customHeight="1">
      <c r="A47" s="876"/>
      <c r="B47" s="876"/>
      <c r="C47" s="876" t="s">
        <v>409</v>
      </c>
      <c r="D47" s="1028">
        <v>320</v>
      </c>
      <c r="E47" s="1029">
        <v>320</v>
      </c>
      <c r="F47" s="1029">
        <v>320</v>
      </c>
      <c r="G47" s="1029">
        <v>320</v>
      </c>
      <c r="H47" s="1029">
        <v>320</v>
      </c>
      <c r="I47" s="1029">
        <v>320</v>
      </c>
      <c r="J47" s="1029">
        <v>320</v>
      </c>
      <c r="K47" s="1029">
        <v>320</v>
      </c>
      <c r="L47" s="1029">
        <v>320</v>
      </c>
      <c r="M47" s="1029">
        <v>320</v>
      </c>
      <c r="N47" s="1029">
        <v>320</v>
      </c>
      <c r="O47" s="1029">
        <v>320</v>
      </c>
      <c r="P47" s="1030">
        <v>3840</v>
      </c>
      <c r="Q47" s="76">
        <v>4110</v>
      </c>
    </row>
    <row r="48" spans="1:17" ht="15.75" customHeight="1">
      <c r="A48" s="876"/>
      <c r="B48" s="876"/>
      <c r="C48" s="876" t="s">
        <v>421</v>
      </c>
      <c r="D48" s="1028"/>
      <c r="E48" s="1029">
        <v>2500</v>
      </c>
      <c r="F48" s="1029">
        <v>490</v>
      </c>
      <c r="G48" s="1029"/>
      <c r="H48" s="1029"/>
      <c r="I48" s="1029"/>
      <c r="J48" s="1029"/>
      <c r="K48" s="1029"/>
      <c r="L48" s="1029"/>
      <c r="M48" s="1029"/>
      <c r="N48" s="1029"/>
      <c r="O48" s="1029"/>
      <c r="P48" s="1030">
        <v>2990</v>
      </c>
      <c r="Q48" s="76">
        <v>10224</v>
      </c>
    </row>
    <row r="49" spans="1:17" ht="15.75" customHeight="1">
      <c r="A49" s="876"/>
      <c r="B49" s="876"/>
      <c r="C49" s="876" t="s">
        <v>468</v>
      </c>
      <c r="D49" s="1028"/>
      <c r="E49" s="1029"/>
      <c r="F49" s="1029">
        <v>20000</v>
      </c>
      <c r="G49" s="1029"/>
      <c r="H49" s="1029"/>
      <c r="I49" s="1029"/>
      <c r="J49" s="1029"/>
      <c r="K49" s="1029"/>
      <c r="L49" s="1029"/>
      <c r="M49" s="1029"/>
      <c r="N49" s="1029"/>
      <c r="O49" s="1029"/>
      <c r="P49" s="1030">
        <v>20000</v>
      </c>
      <c r="Q49" s="76">
        <v>3807</v>
      </c>
    </row>
    <row r="50" spans="1:17" ht="15.75" customHeight="1">
      <c r="A50" s="876"/>
      <c r="B50" s="876"/>
      <c r="C50" s="876" t="s">
        <v>471</v>
      </c>
      <c r="D50" s="1028"/>
      <c r="E50" s="1029"/>
      <c r="F50" s="1029">
        <v>1700</v>
      </c>
      <c r="G50" s="1029"/>
      <c r="H50" s="1029"/>
      <c r="I50" s="1029"/>
      <c r="J50" s="1029"/>
      <c r="K50" s="1029"/>
      <c r="L50" s="1029"/>
      <c r="M50" s="1029"/>
      <c r="N50" s="1029"/>
      <c r="O50" s="1029"/>
      <c r="P50" s="1030">
        <v>1700</v>
      </c>
      <c r="Q50" s="76">
        <v>20000</v>
      </c>
    </row>
    <row r="51" spans="1:17" ht="15.75" customHeight="1">
      <c r="A51" s="876"/>
      <c r="B51" s="876"/>
      <c r="C51" s="876" t="s">
        <v>199</v>
      </c>
      <c r="D51" s="1028"/>
      <c r="E51" s="1029"/>
      <c r="F51" s="1029">
        <v>1050</v>
      </c>
      <c r="G51" s="1029"/>
      <c r="H51" s="1029"/>
      <c r="I51" s="1029"/>
      <c r="J51" s="1029"/>
      <c r="K51" s="1029"/>
      <c r="L51" s="1029"/>
      <c r="M51" s="1029"/>
      <c r="N51" s="1029"/>
      <c r="O51" s="1029"/>
      <c r="P51" s="1030">
        <v>1050</v>
      </c>
      <c r="Q51" s="76">
        <v>7008</v>
      </c>
    </row>
    <row r="52" spans="1:17" ht="15.75" customHeight="1">
      <c r="A52" s="876"/>
      <c r="B52" s="876"/>
      <c r="C52" s="876" t="s">
        <v>412</v>
      </c>
      <c r="D52" s="1028"/>
      <c r="E52" s="1029"/>
      <c r="F52" s="1029">
        <v>2500</v>
      </c>
      <c r="G52" s="1029">
        <v>7500</v>
      </c>
      <c r="H52" s="1029">
        <v>5500</v>
      </c>
      <c r="I52" s="1029">
        <v>6000</v>
      </c>
      <c r="J52" s="1029">
        <v>4500</v>
      </c>
      <c r="K52" s="1029">
        <v>2000</v>
      </c>
      <c r="L52" s="1029"/>
      <c r="M52" s="1029"/>
      <c r="N52" s="1029"/>
      <c r="O52" s="1029"/>
      <c r="P52" s="1030">
        <v>28000</v>
      </c>
      <c r="Q52" s="79">
        <v>337039</v>
      </c>
    </row>
    <row r="53" spans="1:17" ht="15.75" customHeight="1">
      <c r="A53" s="876"/>
      <c r="B53" s="876"/>
      <c r="C53" s="876" t="s">
        <v>269</v>
      </c>
      <c r="D53" s="1028"/>
      <c r="E53" s="1029"/>
      <c r="F53" s="1029">
        <v>26411.5</v>
      </c>
      <c r="G53" s="1029"/>
      <c r="H53" s="1029"/>
      <c r="I53" s="1029"/>
      <c r="J53" s="1029"/>
      <c r="K53" s="1029"/>
      <c r="L53" s="1029"/>
      <c r="M53" s="1029"/>
      <c r="N53" s="1029"/>
      <c r="O53" s="1029"/>
      <c r="P53" s="1030">
        <v>26411.5</v>
      </c>
      <c r="Q53" s="76">
        <v>813</v>
      </c>
    </row>
    <row r="54" spans="1:17" ht="15.75" customHeight="1">
      <c r="A54" s="876"/>
      <c r="B54" s="876"/>
      <c r="C54" s="876" t="s">
        <v>155</v>
      </c>
      <c r="D54" s="1028"/>
      <c r="E54" s="1029"/>
      <c r="F54" s="1029"/>
      <c r="G54" s="1029">
        <v>1400</v>
      </c>
      <c r="H54" s="1029"/>
      <c r="I54" s="1029"/>
      <c r="J54" s="1029"/>
      <c r="K54" s="1029"/>
      <c r="L54" s="1029"/>
      <c r="M54" s="1029"/>
      <c r="N54" s="1029"/>
      <c r="O54" s="1029"/>
      <c r="P54" s="1030">
        <v>1400</v>
      </c>
      <c r="Q54" s="76">
        <v>740</v>
      </c>
    </row>
    <row r="55" spans="1:17" ht="15.75" customHeight="1">
      <c r="A55" s="876"/>
      <c r="B55" s="876"/>
      <c r="C55" s="876" t="s">
        <v>218</v>
      </c>
      <c r="D55" s="1028"/>
      <c r="E55" s="1029">
        <v>3807</v>
      </c>
      <c r="F55" s="1029"/>
      <c r="G55" s="1029"/>
      <c r="H55" s="1029"/>
      <c r="I55" s="1029"/>
      <c r="J55" s="1029"/>
      <c r="K55" s="1029"/>
      <c r="L55" s="1029"/>
      <c r="M55" s="1029"/>
      <c r="N55" s="1029"/>
      <c r="O55" s="1029"/>
      <c r="P55" s="1030">
        <v>3807</v>
      </c>
      <c r="Q55" s="76">
        <v>2651</v>
      </c>
    </row>
    <row r="56" spans="1:17" ht="15.75" customHeight="1">
      <c r="A56" s="876"/>
      <c r="B56" s="876"/>
      <c r="C56" s="876" t="s">
        <v>429</v>
      </c>
      <c r="D56" s="1028"/>
      <c r="E56" s="1029"/>
      <c r="F56" s="1029">
        <v>10000</v>
      </c>
      <c r="G56" s="1029"/>
      <c r="H56" s="1029"/>
      <c r="I56" s="1029"/>
      <c r="J56" s="1029"/>
      <c r="K56" s="1029"/>
      <c r="L56" s="1029"/>
      <c r="M56" s="1029"/>
      <c r="N56" s="1029"/>
      <c r="O56" s="1029"/>
      <c r="P56" s="1030">
        <v>10000</v>
      </c>
      <c r="Q56" s="76">
        <v>1270</v>
      </c>
    </row>
    <row r="57" spans="1:17" ht="15.75" customHeight="1">
      <c r="A57" s="876"/>
      <c r="B57" s="876"/>
      <c r="C57" s="876" t="s">
        <v>381</v>
      </c>
      <c r="D57" s="1028"/>
      <c r="E57" s="1029"/>
      <c r="F57" s="1029">
        <v>20750</v>
      </c>
      <c r="G57" s="1029"/>
      <c r="H57" s="1029"/>
      <c r="I57" s="1029"/>
      <c r="J57" s="1029"/>
      <c r="K57" s="1029"/>
      <c r="L57" s="1029"/>
      <c r="M57" s="1029"/>
      <c r="N57" s="1029"/>
      <c r="O57" s="1029"/>
      <c r="P57" s="1030">
        <v>20750</v>
      </c>
      <c r="Q57" s="76">
        <v>2230</v>
      </c>
    </row>
    <row r="58" spans="1:17" ht="15.75" customHeight="1">
      <c r="A58" s="876"/>
      <c r="B58" s="876"/>
      <c r="C58" s="876" t="s">
        <v>440</v>
      </c>
      <c r="D58" s="1028"/>
      <c r="E58" s="1029"/>
      <c r="F58" s="1029">
        <v>10000</v>
      </c>
      <c r="G58" s="1029"/>
      <c r="H58" s="1029"/>
      <c r="I58" s="1029"/>
      <c r="J58" s="1029"/>
      <c r="K58" s="1029"/>
      <c r="L58" s="1029"/>
      <c r="M58" s="1029"/>
      <c r="N58" s="1029"/>
      <c r="O58" s="1029"/>
      <c r="P58" s="1030">
        <v>10000</v>
      </c>
      <c r="Q58" s="76">
        <v>706</v>
      </c>
    </row>
    <row r="59" spans="1:17" ht="15.75" customHeight="1">
      <c r="A59" s="876"/>
      <c r="B59" s="876"/>
      <c r="C59" s="876" t="s">
        <v>142</v>
      </c>
      <c r="D59" s="1028"/>
      <c r="E59" s="1029"/>
      <c r="F59" s="1029"/>
      <c r="G59" s="1029"/>
      <c r="H59" s="1029"/>
      <c r="I59" s="1029"/>
      <c r="J59" s="1029"/>
      <c r="K59" s="1029"/>
      <c r="L59" s="1029"/>
      <c r="M59" s="1029"/>
      <c r="N59" s="1029"/>
      <c r="O59" s="1029"/>
      <c r="P59" s="1030"/>
      <c r="Q59" s="76">
        <v>5193</v>
      </c>
    </row>
    <row r="60" spans="1:17" ht="15.75" customHeight="1">
      <c r="A60" s="876"/>
      <c r="B60" s="877" t="s">
        <v>100</v>
      </c>
      <c r="C60" s="877"/>
      <c r="D60" s="1032">
        <v>320</v>
      </c>
      <c r="E60" s="1033">
        <v>79153.495999999999</v>
      </c>
      <c r="F60" s="1033">
        <v>165508.5</v>
      </c>
      <c r="G60" s="1033">
        <v>29998</v>
      </c>
      <c r="H60" s="1033">
        <v>28043</v>
      </c>
      <c r="I60" s="1033">
        <v>25596</v>
      </c>
      <c r="J60" s="1033">
        <v>4820</v>
      </c>
      <c r="K60" s="1033">
        <v>2320</v>
      </c>
      <c r="L60" s="1033">
        <v>320</v>
      </c>
      <c r="M60" s="1033">
        <v>320</v>
      </c>
      <c r="N60" s="1033">
        <v>320</v>
      </c>
      <c r="O60" s="1033">
        <v>320</v>
      </c>
      <c r="P60" s="1034">
        <v>337038.99599999998</v>
      </c>
      <c r="Q60" s="79">
        <v>13603</v>
      </c>
    </row>
    <row r="61" spans="1:17" ht="15.75" customHeight="1">
      <c r="A61" s="876"/>
      <c r="B61" s="876" t="s">
        <v>101</v>
      </c>
      <c r="C61" s="876" t="s">
        <v>149</v>
      </c>
      <c r="D61" s="1025"/>
      <c r="E61" s="1026">
        <v>740</v>
      </c>
      <c r="F61" s="1026"/>
      <c r="G61" s="1026"/>
      <c r="H61" s="1026"/>
      <c r="I61" s="1026"/>
      <c r="J61" s="1026"/>
      <c r="K61" s="1026"/>
      <c r="L61" s="1026"/>
      <c r="M61" s="1026"/>
      <c r="N61" s="1026"/>
      <c r="O61" s="1026"/>
      <c r="P61" s="1027">
        <v>740</v>
      </c>
      <c r="Q61" s="76">
        <v>5500</v>
      </c>
    </row>
    <row r="62" spans="1:17" ht="15.75" customHeight="1">
      <c r="A62" s="876"/>
      <c r="B62" s="876"/>
      <c r="C62" s="876" t="s">
        <v>433</v>
      </c>
      <c r="D62" s="1028"/>
      <c r="E62" s="1029"/>
      <c r="F62" s="1029">
        <v>706</v>
      </c>
      <c r="G62" s="1029"/>
      <c r="H62" s="1029"/>
      <c r="I62" s="1029"/>
      <c r="J62" s="1029"/>
      <c r="K62" s="1029"/>
      <c r="L62" s="1029"/>
      <c r="M62" s="1029"/>
      <c r="N62" s="1029"/>
      <c r="O62" s="1029"/>
      <c r="P62" s="1030">
        <v>706</v>
      </c>
      <c r="Q62" s="79">
        <v>5500</v>
      </c>
    </row>
    <row r="63" spans="1:17" ht="15.75" customHeight="1">
      <c r="A63" s="876"/>
      <c r="B63" s="876"/>
      <c r="C63" s="876" t="s">
        <v>403</v>
      </c>
      <c r="D63" s="1028"/>
      <c r="E63" s="1029"/>
      <c r="F63" s="1029">
        <v>813</v>
      </c>
      <c r="G63" s="1029"/>
      <c r="H63" s="1029"/>
      <c r="I63" s="1029"/>
      <c r="J63" s="1029"/>
      <c r="K63" s="1029"/>
      <c r="L63" s="1029"/>
      <c r="M63" s="1029"/>
      <c r="N63" s="1029"/>
      <c r="O63" s="1029"/>
      <c r="P63" s="1030">
        <v>813</v>
      </c>
      <c r="Q63" s="76">
        <v>6211</v>
      </c>
    </row>
    <row r="64" spans="1:17" ht="15.75" customHeight="1">
      <c r="A64" s="876"/>
      <c r="B64" s="876"/>
      <c r="C64" s="876" t="s">
        <v>171</v>
      </c>
      <c r="D64" s="1028"/>
      <c r="E64" s="1029">
        <v>2651</v>
      </c>
      <c r="F64" s="1029"/>
      <c r="G64" s="1029"/>
      <c r="H64" s="1029"/>
      <c r="I64" s="1029"/>
      <c r="J64" s="1029"/>
      <c r="K64" s="1029"/>
      <c r="L64" s="1029"/>
      <c r="M64" s="1029"/>
      <c r="N64" s="1029"/>
      <c r="O64" s="1029"/>
      <c r="P64" s="1030">
        <v>2651</v>
      </c>
      <c r="Q64" s="76">
        <v>800</v>
      </c>
    </row>
    <row r="65" spans="1:17" ht="15.75" customHeight="1">
      <c r="A65" s="876"/>
      <c r="B65" s="876"/>
      <c r="C65" s="876" t="s">
        <v>251</v>
      </c>
      <c r="D65" s="1028"/>
      <c r="E65" s="1029"/>
      <c r="F65" s="1029">
        <v>1270</v>
      </c>
      <c r="G65" s="1029"/>
      <c r="H65" s="1029"/>
      <c r="I65" s="1029"/>
      <c r="J65" s="1029"/>
      <c r="K65" s="1029"/>
      <c r="L65" s="1029"/>
      <c r="M65" s="1029"/>
      <c r="N65" s="1029"/>
      <c r="O65" s="1029"/>
      <c r="P65" s="1030">
        <v>1270</v>
      </c>
      <c r="Q65" s="76">
        <v>498</v>
      </c>
    </row>
    <row r="66" spans="1:17" ht="15.75" customHeight="1">
      <c r="A66" s="876"/>
      <c r="B66" s="876"/>
      <c r="C66" s="876" t="s">
        <v>165</v>
      </c>
      <c r="D66" s="1028"/>
      <c r="E66" s="1029"/>
      <c r="F66" s="1029">
        <v>2230</v>
      </c>
      <c r="G66" s="1029"/>
      <c r="H66" s="1029"/>
      <c r="I66" s="1029"/>
      <c r="J66" s="1029"/>
      <c r="K66" s="1029"/>
      <c r="L66" s="1029"/>
      <c r="M66" s="1029"/>
      <c r="N66" s="1029"/>
      <c r="O66" s="1029"/>
      <c r="P66" s="1030">
        <v>2230</v>
      </c>
      <c r="Q66" s="76">
        <v>900</v>
      </c>
    </row>
    <row r="67" spans="1:17" ht="15.75" customHeight="1">
      <c r="A67" s="876"/>
      <c r="B67" s="876"/>
      <c r="C67" s="876" t="s">
        <v>144</v>
      </c>
      <c r="D67" s="1028"/>
      <c r="E67" s="1029"/>
      <c r="F67" s="1029">
        <v>3860</v>
      </c>
      <c r="G67" s="1029"/>
      <c r="H67" s="1029">
        <v>588</v>
      </c>
      <c r="I67" s="1029">
        <v>745</v>
      </c>
      <c r="J67" s="1029"/>
      <c r="K67" s="1029"/>
      <c r="L67" s="1029"/>
      <c r="M67" s="1029"/>
      <c r="N67" s="1029"/>
      <c r="O67" s="1029"/>
      <c r="P67" s="1030">
        <v>5193</v>
      </c>
      <c r="Q67" s="76">
        <v>8132</v>
      </c>
    </row>
    <row r="68" spans="1:17" ht="15.75" customHeight="1">
      <c r="A68" s="876"/>
      <c r="B68" s="876"/>
      <c r="C68" s="876" t="s">
        <v>142</v>
      </c>
      <c r="D68" s="1028"/>
      <c r="E68" s="1029"/>
      <c r="F68" s="1029"/>
      <c r="G68" s="1029"/>
      <c r="H68" s="1029"/>
      <c r="I68" s="1029"/>
      <c r="J68" s="1029"/>
      <c r="K68" s="1029"/>
      <c r="L68" s="1029"/>
      <c r="M68" s="1029"/>
      <c r="N68" s="1029"/>
      <c r="O68" s="1029"/>
      <c r="P68" s="1030"/>
      <c r="Q68" s="76">
        <v>424</v>
      </c>
    </row>
    <row r="69" spans="1:17" ht="15.75" customHeight="1">
      <c r="A69" s="876"/>
      <c r="B69" s="877" t="s">
        <v>102</v>
      </c>
      <c r="C69" s="877"/>
      <c r="D69" s="1032"/>
      <c r="E69" s="1033">
        <v>3391</v>
      </c>
      <c r="F69" s="1033">
        <v>8879</v>
      </c>
      <c r="G69" s="1033"/>
      <c r="H69" s="1033">
        <v>588</v>
      </c>
      <c r="I69" s="1033">
        <v>745</v>
      </c>
      <c r="J69" s="1033"/>
      <c r="K69" s="1033"/>
      <c r="L69" s="1033"/>
      <c r="M69" s="1033"/>
      <c r="N69" s="1033"/>
      <c r="O69" s="1033"/>
      <c r="P69" s="1034">
        <v>13603</v>
      </c>
      <c r="Q69" s="76">
        <v>437</v>
      </c>
    </row>
    <row r="70" spans="1:17" ht="15.75" customHeight="1">
      <c r="A70" s="876"/>
      <c r="B70" s="876" t="s">
        <v>103</v>
      </c>
      <c r="C70" s="876" t="s">
        <v>165</v>
      </c>
      <c r="D70" s="1025"/>
      <c r="E70" s="1026"/>
      <c r="F70" s="1026">
        <v>5500</v>
      </c>
      <c r="G70" s="1026"/>
      <c r="H70" s="1026"/>
      <c r="I70" s="1026"/>
      <c r="J70" s="1026"/>
      <c r="K70" s="1026"/>
      <c r="L70" s="1026"/>
      <c r="M70" s="1026"/>
      <c r="N70" s="1026"/>
      <c r="O70" s="1026"/>
      <c r="P70" s="1027">
        <v>5500</v>
      </c>
      <c r="Q70" s="76">
        <v>2225</v>
      </c>
    </row>
    <row r="71" spans="1:17" ht="15" customHeight="1">
      <c r="A71" s="876"/>
      <c r="B71" s="876"/>
      <c r="C71" s="876" t="s">
        <v>142</v>
      </c>
      <c r="D71" s="1028"/>
      <c r="E71" s="1029"/>
      <c r="F71" s="1029"/>
      <c r="G71" s="1029"/>
      <c r="H71" s="1029"/>
      <c r="I71" s="1029"/>
      <c r="J71" s="1029"/>
      <c r="K71" s="1029"/>
      <c r="L71" s="1029"/>
      <c r="M71" s="1029"/>
      <c r="N71" s="1029"/>
      <c r="O71" s="1029"/>
      <c r="P71" s="1030"/>
      <c r="Q71" s="76">
        <v>26586</v>
      </c>
    </row>
    <row r="72" spans="1:17" ht="15.75" customHeight="1">
      <c r="A72" s="876"/>
      <c r="B72" s="876"/>
      <c r="C72" s="876" t="s">
        <v>255</v>
      </c>
      <c r="D72" s="1028">
        <v>0</v>
      </c>
      <c r="E72" s="1029">
        <v>0</v>
      </c>
      <c r="F72" s="1029">
        <v>5500</v>
      </c>
      <c r="G72" s="1029">
        <v>0</v>
      </c>
      <c r="H72" s="1029">
        <v>0</v>
      </c>
      <c r="I72" s="1029">
        <v>0</v>
      </c>
      <c r="J72" s="1029">
        <v>0</v>
      </c>
      <c r="K72" s="1029">
        <v>0</v>
      </c>
      <c r="L72" s="1029">
        <v>0</v>
      </c>
      <c r="M72" s="1029">
        <v>0</v>
      </c>
      <c r="N72" s="1029">
        <v>0</v>
      </c>
      <c r="O72" s="1029">
        <v>0</v>
      </c>
      <c r="P72" s="1030">
        <v>5500</v>
      </c>
      <c r="Q72" s="76">
        <v>1509</v>
      </c>
    </row>
    <row r="73" spans="1:17" ht="15.75" customHeight="1">
      <c r="A73" s="876"/>
      <c r="B73" s="877" t="s">
        <v>104</v>
      </c>
      <c r="C73" s="877"/>
      <c r="D73" s="1032">
        <v>0</v>
      </c>
      <c r="E73" s="1033">
        <v>0</v>
      </c>
      <c r="F73" s="1033">
        <v>11000</v>
      </c>
      <c r="G73" s="1033">
        <v>0</v>
      </c>
      <c r="H73" s="1033">
        <v>0</v>
      </c>
      <c r="I73" s="1033">
        <v>0</v>
      </c>
      <c r="J73" s="1033">
        <v>0</v>
      </c>
      <c r="K73" s="1033">
        <v>0</v>
      </c>
      <c r="L73" s="1033">
        <v>0</v>
      </c>
      <c r="M73" s="1033">
        <v>0</v>
      </c>
      <c r="N73" s="1033">
        <v>0</v>
      </c>
      <c r="O73" s="1033">
        <v>0</v>
      </c>
      <c r="P73" s="1034">
        <v>11000</v>
      </c>
      <c r="Q73" s="76">
        <v>2790</v>
      </c>
    </row>
    <row r="74" spans="1:17" s="827" customFormat="1">
      <c r="A74" s="876"/>
      <c r="B74" s="876" t="s">
        <v>891</v>
      </c>
      <c r="C74" s="876" t="s">
        <v>641</v>
      </c>
      <c r="D74" s="1041"/>
      <c r="E74" s="1042"/>
      <c r="F74" s="1042">
        <v>498</v>
      </c>
      <c r="G74" s="1042"/>
      <c r="H74" s="1042"/>
      <c r="I74" s="1042"/>
      <c r="J74" s="1042"/>
      <c r="K74" s="1042"/>
      <c r="L74" s="1042"/>
      <c r="M74" s="1042"/>
      <c r="N74" s="1042"/>
      <c r="O74" s="1042"/>
      <c r="P74" s="1043">
        <v>498</v>
      </c>
      <c r="Q74" s="840">
        <v>65462</v>
      </c>
    </row>
    <row r="75" spans="1:17" s="827" customFormat="1">
      <c r="A75" s="876"/>
      <c r="B75" s="876"/>
      <c r="C75" s="876" t="s">
        <v>627</v>
      </c>
      <c r="D75" s="1044"/>
      <c r="E75" s="1045"/>
      <c r="F75" s="1045">
        <v>424</v>
      </c>
      <c r="G75" s="1045"/>
      <c r="H75" s="1045"/>
      <c r="I75" s="1045"/>
      <c r="J75" s="1045"/>
      <c r="K75" s="1045"/>
      <c r="L75" s="1045"/>
      <c r="M75" s="1045"/>
      <c r="N75" s="1045"/>
      <c r="O75" s="1045"/>
      <c r="P75" s="1046">
        <v>424</v>
      </c>
      <c r="Q75" s="841">
        <v>115974</v>
      </c>
    </row>
    <row r="76" spans="1:17" s="827" customFormat="1">
      <c r="A76" s="876"/>
      <c r="B76" s="876"/>
      <c r="C76" s="862" t="s">
        <v>1990</v>
      </c>
      <c r="D76" s="1028"/>
      <c r="E76" s="1029"/>
      <c r="F76" s="1029">
        <v>437</v>
      </c>
      <c r="G76" s="1029"/>
      <c r="H76" s="1029"/>
      <c r="I76" s="1029"/>
      <c r="J76" s="1029"/>
      <c r="K76" s="1029"/>
      <c r="L76" s="1029"/>
      <c r="M76" s="1029"/>
      <c r="N76" s="1029"/>
      <c r="O76" s="1029"/>
      <c r="P76" s="1030">
        <v>437</v>
      </c>
      <c r="Q76" s="840">
        <v>21904</v>
      </c>
    </row>
    <row r="77" spans="1:17" s="827" customFormat="1">
      <c r="A77" s="876"/>
      <c r="B77" s="876"/>
      <c r="C77" s="876" t="s">
        <v>280</v>
      </c>
      <c r="D77" s="1044"/>
      <c r="E77" s="1045"/>
      <c r="F77" s="1045">
        <v>6211</v>
      </c>
      <c r="G77" s="1045"/>
      <c r="H77" s="1045"/>
      <c r="I77" s="1045"/>
      <c r="J77" s="1045"/>
      <c r="K77" s="1045"/>
      <c r="L77" s="1045"/>
      <c r="M77" s="1045"/>
      <c r="N77" s="1045"/>
      <c r="O77" s="1045"/>
      <c r="P77" s="1046">
        <v>6211</v>
      </c>
      <c r="Q77" s="840">
        <v>90396</v>
      </c>
    </row>
    <row r="78" spans="1:17" s="827" customFormat="1">
      <c r="A78" s="876"/>
      <c r="B78" s="876"/>
      <c r="C78" s="876" t="s">
        <v>251</v>
      </c>
      <c r="D78" s="1044"/>
      <c r="E78" s="1045"/>
      <c r="F78" s="1045">
        <v>800</v>
      </c>
      <c r="G78" s="1045"/>
      <c r="H78" s="1045"/>
      <c r="I78" s="1045"/>
      <c r="J78" s="1045"/>
      <c r="K78" s="1045"/>
      <c r="L78" s="1045"/>
      <c r="M78" s="1045"/>
      <c r="N78" s="1045"/>
      <c r="O78" s="1045"/>
      <c r="P78" s="1046">
        <v>800</v>
      </c>
      <c r="Q78" s="841">
        <v>112300</v>
      </c>
    </row>
    <row r="79" spans="1:17" s="827" customFormat="1">
      <c r="A79" s="876"/>
      <c r="B79" s="876"/>
      <c r="C79" s="876" t="s">
        <v>637</v>
      </c>
      <c r="D79" s="1044"/>
      <c r="E79" s="1045"/>
      <c r="F79" s="1045">
        <v>900</v>
      </c>
      <c r="G79" s="1045"/>
      <c r="H79" s="1045"/>
      <c r="I79" s="1045"/>
      <c r="J79" s="1045"/>
      <c r="K79" s="1045"/>
      <c r="L79" s="1045"/>
      <c r="M79" s="1045"/>
      <c r="N79" s="1045"/>
      <c r="O79" s="1045"/>
      <c r="P79" s="1046">
        <v>900</v>
      </c>
      <c r="Q79" s="842">
        <v>802945</v>
      </c>
    </row>
    <row r="80" spans="1:17" s="827" customFormat="1">
      <c r="A80" s="876"/>
      <c r="B80" s="876"/>
      <c r="C80" s="876" t="s">
        <v>165</v>
      </c>
      <c r="D80" s="1044"/>
      <c r="E80" s="1045"/>
      <c r="F80" s="1045">
        <v>8131.5</v>
      </c>
      <c r="G80" s="1045"/>
      <c r="H80" s="1045"/>
      <c r="I80" s="1045"/>
      <c r="J80" s="1045"/>
      <c r="K80" s="1045"/>
      <c r="L80" s="1045"/>
      <c r="M80" s="1045"/>
      <c r="N80" s="1045"/>
      <c r="O80" s="1045"/>
      <c r="P80" s="1046">
        <v>8131.5</v>
      </c>
    </row>
    <row r="81" spans="1:16" s="827" customFormat="1">
      <c r="A81" s="876"/>
      <c r="B81" s="876"/>
      <c r="C81" s="876" t="s">
        <v>159</v>
      </c>
      <c r="D81" s="1044">
        <v>1560</v>
      </c>
      <c r="E81" s="1045">
        <v>40</v>
      </c>
      <c r="F81" s="1045">
        <v>390</v>
      </c>
      <c r="G81" s="1045">
        <v>62</v>
      </c>
      <c r="H81" s="1045">
        <v>1613.5</v>
      </c>
      <c r="I81" s="1045">
        <v>60</v>
      </c>
      <c r="J81" s="1045">
        <v>60</v>
      </c>
      <c r="K81" s="1045">
        <v>0</v>
      </c>
      <c r="L81" s="1045">
        <v>0</v>
      </c>
      <c r="M81" s="1045">
        <v>0</v>
      </c>
      <c r="N81" s="1045">
        <v>0</v>
      </c>
      <c r="O81" s="1045"/>
      <c r="P81" s="1046">
        <v>2225.5</v>
      </c>
    </row>
    <row r="82" spans="1:16" s="827" customFormat="1">
      <c r="A82" s="876"/>
      <c r="B82" s="876"/>
      <c r="C82" s="876" t="s">
        <v>144</v>
      </c>
      <c r="D82" s="1044">
        <v>0</v>
      </c>
      <c r="E82" s="1045">
        <v>3045</v>
      </c>
      <c r="F82" s="1045">
        <v>3780</v>
      </c>
      <c r="G82" s="1045">
        <v>4242</v>
      </c>
      <c r="H82" s="1045">
        <v>4599</v>
      </c>
      <c r="I82" s="1045">
        <v>3948</v>
      </c>
      <c r="J82" s="1045">
        <v>4074</v>
      </c>
      <c r="K82" s="1045">
        <v>2898</v>
      </c>
      <c r="L82" s="1045"/>
      <c r="M82" s="1045">
        <v>0</v>
      </c>
      <c r="N82" s="1045">
        <v>0</v>
      </c>
      <c r="O82" s="1045">
        <v>0</v>
      </c>
      <c r="P82" s="1046">
        <v>26586</v>
      </c>
    </row>
    <row r="83" spans="1:16" s="827" customFormat="1">
      <c r="A83" s="876"/>
      <c r="B83" s="876"/>
      <c r="C83" s="876" t="s">
        <v>421</v>
      </c>
      <c r="D83" s="1044"/>
      <c r="E83" s="1045"/>
      <c r="F83" s="1045">
        <v>1509</v>
      </c>
      <c r="G83" s="1045"/>
      <c r="H83" s="1045"/>
      <c r="I83" s="1045"/>
      <c r="J83" s="1045"/>
      <c r="K83" s="1045"/>
      <c r="L83" s="1045"/>
      <c r="M83" s="1045"/>
      <c r="N83" s="1045"/>
      <c r="O83" s="1045"/>
      <c r="P83" s="1046">
        <v>1509</v>
      </c>
    </row>
    <row r="84" spans="1:16" s="827" customFormat="1">
      <c r="A84" s="876"/>
      <c r="B84" s="876"/>
      <c r="C84" s="876" t="s">
        <v>471</v>
      </c>
      <c r="D84" s="1044"/>
      <c r="E84" s="1045"/>
      <c r="F84" s="1045">
        <v>2790</v>
      </c>
      <c r="G84" s="1045"/>
      <c r="H84" s="1045"/>
      <c r="I84" s="1045"/>
      <c r="J84" s="1045"/>
      <c r="K84" s="1045"/>
      <c r="L84" s="1045"/>
      <c r="M84" s="1045"/>
      <c r="N84" s="1045"/>
      <c r="O84" s="1045"/>
      <c r="P84" s="1046">
        <v>2790</v>
      </c>
    </row>
    <row r="85" spans="1:16" s="827" customFormat="1">
      <c r="A85" s="876"/>
      <c r="B85" s="876"/>
      <c r="C85" s="876" t="s">
        <v>669</v>
      </c>
      <c r="D85" s="1044">
        <v>0</v>
      </c>
      <c r="E85" s="1045">
        <v>0</v>
      </c>
      <c r="F85" s="1045">
        <v>65462</v>
      </c>
      <c r="G85" s="1045"/>
      <c r="H85" s="1045"/>
      <c r="I85" s="1045"/>
      <c r="J85" s="1045"/>
      <c r="K85" s="1045"/>
      <c r="L85" s="1045"/>
      <c r="M85" s="1045"/>
      <c r="N85" s="1045"/>
      <c r="O85" s="1045"/>
      <c r="P85" s="1046">
        <v>65462</v>
      </c>
    </row>
    <row r="86" spans="1:16" s="827" customFormat="1">
      <c r="A86" s="876"/>
      <c r="B86" s="876"/>
      <c r="C86" s="876" t="s">
        <v>142</v>
      </c>
      <c r="D86" s="1044"/>
      <c r="E86" s="1045"/>
      <c r="F86" s="1045"/>
      <c r="G86" s="1045"/>
      <c r="H86" s="1045"/>
      <c r="I86" s="1045"/>
      <c r="J86" s="1045"/>
      <c r="K86" s="1045"/>
      <c r="L86" s="1045"/>
      <c r="M86" s="1045"/>
      <c r="N86" s="1045"/>
      <c r="O86" s="1045"/>
      <c r="P86" s="1046"/>
    </row>
    <row r="87" spans="1:16" ht="15.75" customHeight="1">
      <c r="A87" s="876"/>
      <c r="B87" s="877" t="s">
        <v>1957</v>
      </c>
      <c r="C87" s="877"/>
      <c r="D87" s="1035">
        <v>1560</v>
      </c>
      <c r="E87" s="1036">
        <v>3085</v>
      </c>
      <c r="F87" s="1036">
        <v>91332.5</v>
      </c>
      <c r="G87" s="1036">
        <v>4304</v>
      </c>
      <c r="H87" s="1036">
        <v>6212.5</v>
      </c>
      <c r="I87" s="1036">
        <v>4008</v>
      </c>
      <c r="J87" s="1036">
        <v>4134</v>
      </c>
      <c r="K87" s="1036">
        <v>2898</v>
      </c>
      <c r="L87" s="1036">
        <v>0</v>
      </c>
      <c r="M87" s="1036">
        <v>0</v>
      </c>
      <c r="N87" s="1036">
        <v>0</v>
      </c>
      <c r="O87" s="1036">
        <v>0</v>
      </c>
      <c r="P87" s="1037">
        <v>115974</v>
      </c>
    </row>
    <row r="88" spans="1:16" ht="15.75" customHeight="1">
      <c r="A88" s="876" t="s">
        <v>1958</v>
      </c>
      <c r="B88" s="876"/>
      <c r="C88" s="876"/>
      <c r="D88" s="1031">
        <v>1880</v>
      </c>
      <c r="E88" s="1031">
        <v>113937.492</v>
      </c>
      <c r="F88" s="1031">
        <v>325270</v>
      </c>
      <c r="G88" s="1031">
        <v>150666</v>
      </c>
      <c r="H88" s="1031">
        <v>93446.5</v>
      </c>
      <c r="I88" s="1031">
        <v>54095</v>
      </c>
      <c r="J88" s="1031">
        <v>30790</v>
      </c>
      <c r="K88" s="1031">
        <v>6982</v>
      </c>
      <c r="L88" s="1031">
        <v>2084</v>
      </c>
      <c r="M88" s="1031">
        <v>320</v>
      </c>
      <c r="N88" s="1031">
        <v>320</v>
      </c>
      <c r="O88" s="1031">
        <v>320</v>
      </c>
      <c r="P88" s="1031">
        <v>778550.99199999997</v>
      </c>
    </row>
    <row r="89" spans="1:16" ht="15.75" customHeight="1">
      <c r="A89" s="843" t="s">
        <v>1959</v>
      </c>
      <c r="B89" s="844"/>
      <c r="C89" s="844"/>
      <c r="D89" s="1038">
        <v>1880</v>
      </c>
      <c r="E89" s="1039">
        <v>113937.492</v>
      </c>
      <c r="F89" s="1039">
        <v>325270</v>
      </c>
      <c r="G89" s="1039">
        <v>150666</v>
      </c>
      <c r="H89" s="1039">
        <v>93446.5</v>
      </c>
      <c r="I89" s="1039">
        <v>54095</v>
      </c>
      <c r="J89" s="1039">
        <v>30790</v>
      </c>
      <c r="K89" s="1039">
        <v>6982</v>
      </c>
      <c r="L89" s="1039">
        <v>2084</v>
      </c>
      <c r="M89" s="1039">
        <v>320</v>
      </c>
      <c r="N89" s="1039">
        <v>320</v>
      </c>
      <c r="O89" s="1039">
        <v>320</v>
      </c>
      <c r="P89" s="1040">
        <v>778550.99199999997</v>
      </c>
    </row>
    <row r="90" spans="1:16" ht="15.75" customHeight="1">
      <c r="C90"/>
    </row>
    <row r="91" spans="1:16" ht="15.75" customHeight="1">
      <c r="C91"/>
    </row>
    <row r="92" spans="1:16" ht="15.75" customHeight="1">
      <c r="C92"/>
    </row>
    <row r="93" spans="1:16" ht="15.75" customHeight="1"/>
    <row r="94" spans="1:16" ht="15.75" customHeight="1"/>
    <row r="95" spans="1:16" ht="15.75" customHeight="1"/>
    <row r="96" spans="1:1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2:N2"/>
  </mergeCells>
  <pageMargins left="0.23622047244094491" right="0.23622047244094491" top="0.74803149606299213" bottom="0.74803149606299213" header="0" footer="0"/>
  <pageSetup paperSize="9" scale="63" orientation="landscape" r:id="rId2"/>
  <headerFooter>
    <oddFooter>&amp;RPOI DIT 2023 &amp;P &amp;D</oddFooter>
  </headerFooter>
  <rowBreaks count="2" manualBreakCount="2">
    <brk id="38" max="15" man="1"/>
    <brk id="73" max="15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999"/>
  <sheetViews>
    <sheetView view="pageBreakPreview" topLeftCell="I553" zoomScaleNormal="100" zoomScaleSheetLayoutView="100" workbookViewId="0">
      <selection activeCell="J523" sqref="J523"/>
    </sheetView>
  </sheetViews>
  <sheetFormatPr baseColWidth="10" defaultColWidth="14.42578125" defaultRowHeight="15" customHeight="1"/>
  <cols>
    <col min="1" max="7" width="37.28515625" hidden="1" customWidth="1"/>
    <col min="8" max="8" width="24.85546875" customWidth="1"/>
    <col min="9" max="9" width="16.28515625" customWidth="1"/>
    <col min="10" max="10" width="47.28515625" style="801" customWidth="1"/>
    <col min="11" max="11" width="15.140625" customWidth="1"/>
    <col min="12" max="12" width="10" customWidth="1"/>
    <col min="13" max="13" width="14.85546875" customWidth="1"/>
    <col min="14" max="14" width="11.28515625" customWidth="1"/>
    <col min="15" max="15" width="9.42578125" customWidth="1"/>
    <col min="16" max="16" width="11.140625" customWidth="1"/>
    <col min="17" max="26" width="14.7109375" customWidth="1"/>
    <col min="27" max="27" width="11.28515625" customWidth="1"/>
    <col min="28" max="28" width="21.140625" customWidth="1"/>
  </cols>
  <sheetData>
    <row r="1" spans="1:28" ht="13.5" customHeight="1">
      <c r="A1" s="80"/>
      <c r="B1" s="80"/>
      <c r="C1" s="80"/>
      <c r="D1" s="80"/>
      <c r="E1" s="80"/>
      <c r="F1" s="80"/>
      <c r="G1" s="80"/>
      <c r="H1" s="1024" t="s">
        <v>107</v>
      </c>
      <c r="I1" s="949"/>
      <c r="J1" s="949"/>
      <c r="K1" s="949"/>
      <c r="L1" s="949"/>
      <c r="M1" s="949"/>
      <c r="N1" s="949"/>
      <c r="O1" s="949"/>
      <c r="P1" s="949"/>
      <c r="Q1" s="949"/>
      <c r="R1" s="949"/>
      <c r="S1" s="949"/>
      <c r="T1" s="949"/>
      <c r="U1" s="949"/>
      <c r="V1" s="949"/>
      <c r="W1" s="949"/>
      <c r="X1" s="949"/>
      <c r="Y1" s="949"/>
      <c r="Z1" s="949"/>
      <c r="AA1" s="1"/>
      <c r="AB1" s="1"/>
    </row>
    <row r="2" spans="1:28" ht="15" customHeight="1">
      <c r="A2" s="80"/>
      <c r="B2" s="80"/>
      <c r="C2" s="80"/>
      <c r="D2" s="80"/>
      <c r="E2" s="80"/>
      <c r="F2" s="80"/>
      <c r="G2" s="80"/>
      <c r="H2" s="1024" t="s">
        <v>108</v>
      </c>
      <c r="I2" s="949"/>
      <c r="J2" s="949"/>
      <c r="K2" s="949"/>
      <c r="L2" s="949"/>
      <c r="M2" s="949"/>
      <c r="N2" s="949"/>
      <c r="O2" s="949"/>
      <c r="P2" s="949"/>
      <c r="Q2" s="949"/>
      <c r="R2" s="949"/>
      <c r="S2" s="949"/>
      <c r="T2" s="949"/>
      <c r="U2" s="949"/>
      <c r="V2" s="949"/>
      <c r="W2" s="949"/>
      <c r="X2" s="949"/>
      <c r="Y2" s="949"/>
      <c r="Z2" s="949"/>
      <c r="AA2" s="1"/>
      <c r="AB2" s="1"/>
    </row>
    <row r="3" spans="1:28" ht="5.25" customHeight="1">
      <c r="A3" s="80"/>
      <c r="B3" s="80"/>
      <c r="C3" s="80"/>
      <c r="D3" s="80"/>
      <c r="E3" s="80"/>
      <c r="F3" s="80"/>
      <c r="G3" s="80"/>
      <c r="H3" s="81"/>
      <c r="I3" s="1"/>
      <c r="J3" s="686"/>
      <c r="K3" s="82"/>
      <c r="L3" s="83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5" customHeight="1">
      <c r="A4" s="80"/>
      <c r="B4" s="80"/>
      <c r="C4" s="80"/>
      <c r="D4" s="80"/>
      <c r="E4" s="80"/>
      <c r="F4" s="80"/>
      <c r="G4" s="80"/>
      <c r="H4" s="986" t="s">
        <v>109</v>
      </c>
      <c r="I4" s="949"/>
      <c r="J4" s="687" t="s">
        <v>4</v>
      </c>
      <c r="K4" s="82"/>
      <c r="L4" s="83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5" customHeight="1">
      <c r="A5" s="80"/>
      <c r="B5" s="80"/>
      <c r="C5" s="80"/>
      <c r="D5" s="80"/>
      <c r="E5" s="80"/>
      <c r="F5" s="80"/>
      <c r="G5" s="80"/>
      <c r="H5" s="986" t="s">
        <v>5</v>
      </c>
      <c r="I5" s="949"/>
      <c r="J5" s="688" t="s">
        <v>6</v>
      </c>
      <c r="K5" s="82"/>
      <c r="L5" s="83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2" customHeight="1">
      <c r="A6" s="80"/>
      <c r="B6" s="80">
        <f>SUM(C6:D6)</f>
        <v>0</v>
      </c>
      <c r="C6" s="80"/>
      <c r="D6" s="80"/>
      <c r="E6" s="80"/>
      <c r="F6" s="80"/>
      <c r="G6" s="80"/>
      <c r="H6" s="986" t="s">
        <v>110</v>
      </c>
      <c r="I6" s="949"/>
      <c r="J6" s="689" t="str">
        <f>VLOOKUP(J11,Estructura,2,FALSE)</f>
        <v>1001.PRODUCTOS ESPECIFICOS PARA DESARROLLO INFANTIL TEMPRANO</v>
      </c>
      <c r="K6" s="82"/>
      <c r="L6" s="84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3.5" customHeight="1">
      <c r="A7" s="80"/>
      <c r="B7" s="80"/>
      <c r="C7" s="80"/>
      <c r="D7" s="80"/>
      <c r="E7" s="80"/>
      <c r="F7" s="80"/>
      <c r="G7" s="80"/>
      <c r="H7" s="986" t="s">
        <v>63</v>
      </c>
      <c r="I7" s="949"/>
      <c r="J7" s="689" t="str">
        <f>VLOOKUP(J11,Estructura,3,FALSE)</f>
        <v>3000001.ACCIONES COMUNES</v>
      </c>
      <c r="K7" s="82"/>
      <c r="L7" s="83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3.5" customHeight="1">
      <c r="A8" s="80"/>
      <c r="B8" s="80"/>
      <c r="C8" s="80"/>
      <c r="D8" s="80"/>
      <c r="E8" s="80"/>
      <c r="F8" s="80"/>
      <c r="G8" s="80"/>
      <c r="H8" s="986" t="s">
        <v>111</v>
      </c>
      <c r="I8" s="949"/>
      <c r="J8" s="689" t="str">
        <f>VLOOKUP(J11,Estructura,4,FALSE)</f>
        <v>5004424.VIGILANCIA, INVESTIGACION Y TECNOLOGIAS EN NUTRICION</v>
      </c>
      <c r="K8" s="82"/>
      <c r="L8" s="8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3.5" customHeight="1">
      <c r="A9" s="80"/>
      <c r="B9" s="80"/>
      <c r="C9" s="80"/>
      <c r="D9" s="80"/>
      <c r="E9" s="80"/>
      <c r="F9" s="80"/>
      <c r="G9" s="80"/>
      <c r="H9" s="986" t="s">
        <v>112</v>
      </c>
      <c r="I9" s="949"/>
      <c r="J9" s="690" t="s">
        <v>113</v>
      </c>
      <c r="K9" s="2"/>
      <c r="L9" s="85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1"/>
      <c r="AB9" s="1"/>
    </row>
    <row r="10" spans="1:28" ht="13.5" customHeight="1">
      <c r="A10" s="80"/>
      <c r="B10" s="80"/>
      <c r="C10" s="80"/>
      <c r="D10" s="80"/>
      <c r="E10" s="80"/>
      <c r="F10" s="80"/>
      <c r="G10" s="80"/>
      <c r="H10" s="986" t="s">
        <v>114</v>
      </c>
      <c r="I10" s="949"/>
      <c r="J10" s="689" t="str">
        <f>VLOOKUP(J11,Estructura,5,FALSE)</f>
        <v>0033244.VIGILANCIA, INVESTIGACION Y TECNOLOGIAS EN NUTRICION</v>
      </c>
      <c r="K10" s="2"/>
      <c r="L10" s="85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1"/>
      <c r="AB10" s="1"/>
    </row>
    <row r="11" spans="1:28" ht="13.5" customHeight="1">
      <c r="A11" s="80"/>
      <c r="B11" s="80"/>
      <c r="C11" s="80"/>
      <c r="D11" s="80"/>
      <c r="E11" s="80"/>
      <c r="F11" s="80"/>
      <c r="G11" s="80"/>
      <c r="H11" s="986" t="s">
        <v>111</v>
      </c>
      <c r="I11" s="949"/>
      <c r="J11" s="690" t="s">
        <v>95</v>
      </c>
      <c r="K11" s="2"/>
      <c r="L11" s="85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1"/>
      <c r="AB11" s="1"/>
    </row>
    <row r="12" spans="1:28" ht="13.5" customHeight="1">
      <c r="A12" s="80"/>
      <c r="B12" s="80"/>
      <c r="C12" s="80"/>
      <c r="D12" s="80"/>
      <c r="E12" s="80"/>
      <c r="F12" s="80"/>
      <c r="G12" s="80"/>
      <c r="H12" s="986" t="s">
        <v>115</v>
      </c>
      <c r="I12" s="949"/>
      <c r="J12" s="688" t="s">
        <v>116</v>
      </c>
      <c r="K12" s="2"/>
      <c r="L12" s="85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1"/>
      <c r="AB12" s="1"/>
    </row>
    <row r="13" spans="1:28" ht="23.25" customHeight="1">
      <c r="A13" s="86" t="s">
        <v>117</v>
      </c>
      <c r="B13" s="86" t="s">
        <v>118</v>
      </c>
      <c r="C13" s="86" t="s">
        <v>110</v>
      </c>
      <c r="D13" s="87" t="s">
        <v>119</v>
      </c>
      <c r="E13" s="87" t="s">
        <v>120</v>
      </c>
      <c r="F13" s="87" t="s">
        <v>121</v>
      </c>
      <c r="G13" s="87" t="s">
        <v>122</v>
      </c>
      <c r="H13" s="88" t="s">
        <v>123</v>
      </c>
      <c r="I13" s="88" t="s">
        <v>124</v>
      </c>
      <c r="J13" s="691" t="s">
        <v>125</v>
      </c>
      <c r="K13" s="88" t="s">
        <v>126</v>
      </c>
      <c r="L13" s="89" t="s">
        <v>127</v>
      </c>
      <c r="M13" s="90" t="s">
        <v>128</v>
      </c>
      <c r="N13" s="91" t="s">
        <v>69</v>
      </c>
      <c r="O13" s="91" t="s">
        <v>129</v>
      </c>
      <c r="P13" s="91" t="s">
        <v>130</v>
      </c>
      <c r="Q13" s="91" t="s">
        <v>131</v>
      </c>
      <c r="R13" s="91" t="s">
        <v>132</v>
      </c>
      <c r="S13" s="91" t="s">
        <v>133</v>
      </c>
      <c r="T13" s="91" t="s">
        <v>134</v>
      </c>
      <c r="U13" s="91" t="s">
        <v>135</v>
      </c>
      <c r="V13" s="91" t="s">
        <v>136</v>
      </c>
      <c r="W13" s="91" t="s">
        <v>137</v>
      </c>
      <c r="X13" s="91" t="s">
        <v>138</v>
      </c>
      <c r="Y13" s="91" t="s">
        <v>139</v>
      </c>
      <c r="Z13" s="91" t="s">
        <v>140</v>
      </c>
      <c r="AA13" s="1"/>
      <c r="AB13" s="1"/>
    </row>
    <row r="14" spans="1:28" ht="15" customHeight="1">
      <c r="A14" s="92"/>
      <c r="B14" s="92"/>
      <c r="C14" s="92"/>
      <c r="D14" s="93"/>
      <c r="E14" s="94"/>
      <c r="F14" s="94"/>
      <c r="G14" s="95"/>
      <c r="H14" s="96" t="s">
        <v>141</v>
      </c>
      <c r="I14" s="97" t="s">
        <v>45</v>
      </c>
      <c r="J14" s="692"/>
      <c r="K14" s="98"/>
      <c r="L14" s="99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1">
        <f>SUM(L14:W14)</f>
        <v>0</v>
      </c>
      <c r="Y14" s="102">
        <f>X14-K14</f>
        <v>0</v>
      </c>
      <c r="Z14" s="103"/>
      <c r="AA14" s="104"/>
      <c r="AB14" s="104"/>
    </row>
    <row r="15" spans="1:28" ht="21.75" customHeight="1">
      <c r="A15" s="92" t="str">
        <f t="shared" ref="A15:A101" si="0">J$11</f>
        <v>41 - 5004424.VIGILANCIA, INVESTIGACION Y TECNOLOGIAS EN NUTRICION</v>
      </c>
      <c r="B15" s="92" t="str">
        <f t="shared" ref="B15:B46" si="1">VLOOKUP(A15,Estructura,3,FALSE)</f>
        <v>3000001.ACCIONES COMUNES</v>
      </c>
      <c r="C15" s="92" t="str">
        <f t="shared" ref="C15:C46" si="2">VLOOKUP(A15,Estructura,2,FALSE)</f>
        <v>1001.PRODUCTOS ESPECIFICOS PARA DESARROLLO INFANTIL TEMPRANO</v>
      </c>
      <c r="D15" s="93" t="str">
        <f t="shared" ref="D15:D101" si="3">$J$9</f>
        <v>00. RECURSOS ORDINARIOS</v>
      </c>
      <c r="E15" s="94" t="str">
        <f t="shared" ref="E15:E101" si="4">J$4</f>
        <v>DIRECCION EJECUTIVA DE GESTION ESTRATEGICA Y ARTICULACION EN SALUD PUBLICA</v>
      </c>
      <c r="F15" s="94" t="str">
        <f t="shared" ref="F15:F101" si="5">J$5</f>
        <v>DIRECCION DE ATENCION INTEGRAL DE SALUD</v>
      </c>
      <c r="G15" s="95" t="str">
        <f t="shared" ref="G15:G101" si="6">J$9</f>
        <v>00. RECURSOS ORDINARIOS</v>
      </c>
      <c r="H15" s="105" t="s">
        <v>142</v>
      </c>
      <c r="I15" s="106" t="s">
        <v>143</v>
      </c>
      <c r="J15" s="693"/>
      <c r="K15" s="107"/>
      <c r="L15" s="108"/>
      <c r="M15" s="108"/>
      <c r="N15" s="108"/>
      <c r="O15" s="108"/>
      <c r="P15" s="108"/>
      <c r="Q15" s="109"/>
      <c r="R15" s="109"/>
      <c r="S15" s="109"/>
      <c r="T15" s="109"/>
      <c r="U15" s="109"/>
      <c r="V15" s="109"/>
      <c r="W15" s="109"/>
      <c r="X15" s="109"/>
      <c r="Y15" s="109"/>
      <c r="Z15" s="110"/>
      <c r="AA15" s="104"/>
      <c r="AB15" s="104"/>
    </row>
    <row r="16" spans="1:28" ht="54" customHeight="1">
      <c r="A16" s="92" t="str">
        <f t="shared" si="0"/>
        <v>41 - 5004424.VIGILANCIA, INVESTIGACION Y TECNOLOGIAS EN NUTRICION</v>
      </c>
      <c r="B16" s="92" t="str">
        <f t="shared" si="1"/>
        <v>3000001.ACCIONES COMUNES</v>
      </c>
      <c r="C16" s="92" t="str">
        <f t="shared" si="2"/>
        <v>1001.PRODUCTOS ESPECIFICOS PARA DESARROLLO INFANTIL TEMPRANO</v>
      </c>
      <c r="D16" s="93" t="str">
        <f t="shared" si="3"/>
        <v>00. RECURSOS ORDINARIOS</v>
      </c>
      <c r="E16" s="94" t="str">
        <f t="shared" si="4"/>
        <v>DIRECCION EJECUTIVA DE GESTION ESTRATEGICA Y ARTICULACION EN SALUD PUBLICA</v>
      </c>
      <c r="F16" s="94" t="str">
        <f t="shared" si="5"/>
        <v>DIRECCION DE ATENCION INTEGRAL DE SALUD</v>
      </c>
      <c r="G16" s="95" t="str">
        <f t="shared" si="6"/>
        <v>00. RECURSOS ORDINARIOS</v>
      </c>
      <c r="H16" s="111" t="s">
        <v>144</v>
      </c>
      <c r="I16" s="112" t="s">
        <v>145</v>
      </c>
      <c r="J16" s="694" t="s">
        <v>146</v>
      </c>
      <c r="K16" s="113" t="s">
        <v>147</v>
      </c>
      <c r="L16" s="114">
        <v>36</v>
      </c>
      <c r="M16" s="115">
        <v>147</v>
      </c>
      <c r="N16" s="116">
        <f t="shared" ref="N16:N17" si="7">M16*L16</f>
        <v>5292</v>
      </c>
      <c r="O16" s="117"/>
      <c r="P16" s="117"/>
      <c r="Q16" s="117"/>
      <c r="R16" s="118">
        <v>882</v>
      </c>
      <c r="S16" s="118">
        <v>882</v>
      </c>
      <c r="T16" s="118">
        <v>882</v>
      </c>
      <c r="U16" s="118">
        <v>882</v>
      </c>
      <c r="V16" s="118">
        <v>882</v>
      </c>
      <c r="W16" s="118">
        <v>882</v>
      </c>
      <c r="X16" s="118"/>
      <c r="Y16" s="118"/>
      <c r="Z16" s="119"/>
      <c r="AA16" s="104"/>
      <c r="AB16" s="104"/>
    </row>
    <row r="17" spans="1:28" ht="42" customHeight="1">
      <c r="A17" s="92" t="str">
        <f t="shared" si="0"/>
        <v>41 - 5004424.VIGILANCIA, INVESTIGACION Y TECNOLOGIAS EN NUTRICION</v>
      </c>
      <c r="B17" s="92" t="str">
        <f t="shared" si="1"/>
        <v>3000001.ACCIONES COMUNES</v>
      </c>
      <c r="C17" s="92" t="str">
        <f t="shared" si="2"/>
        <v>1001.PRODUCTOS ESPECIFICOS PARA DESARROLLO INFANTIL TEMPRANO</v>
      </c>
      <c r="D17" s="93" t="str">
        <f t="shared" si="3"/>
        <v>00. RECURSOS ORDINARIOS</v>
      </c>
      <c r="E17" s="94" t="str">
        <f t="shared" si="4"/>
        <v>DIRECCION EJECUTIVA DE GESTION ESTRATEGICA Y ARTICULACION EN SALUD PUBLICA</v>
      </c>
      <c r="F17" s="94" t="str">
        <f t="shared" si="5"/>
        <v>DIRECCION DE ATENCION INTEGRAL DE SALUD</v>
      </c>
      <c r="G17" s="95" t="str">
        <f t="shared" si="6"/>
        <v>00. RECURSOS ORDINARIOS</v>
      </c>
      <c r="H17" s="111" t="s">
        <v>144</v>
      </c>
      <c r="I17" s="112" t="s">
        <v>145</v>
      </c>
      <c r="J17" s="694" t="s">
        <v>148</v>
      </c>
      <c r="K17" s="113" t="s">
        <v>147</v>
      </c>
      <c r="L17" s="120">
        <v>10</v>
      </c>
      <c r="M17" s="115">
        <v>84</v>
      </c>
      <c r="N17" s="116">
        <f t="shared" si="7"/>
        <v>840</v>
      </c>
      <c r="O17" s="117"/>
      <c r="P17" s="117"/>
      <c r="Q17" s="117">
        <f>N17</f>
        <v>840</v>
      </c>
      <c r="R17" s="118"/>
      <c r="S17" s="118"/>
      <c r="T17" s="118"/>
      <c r="U17" s="118"/>
      <c r="V17" s="118"/>
      <c r="W17" s="118"/>
      <c r="X17" s="118"/>
      <c r="Y17" s="118"/>
      <c r="Z17" s="119"/>
      <c r="AA17" s="104"/>
      <c r="AB17" s="104"/>
    </row>
    <row r="18" spans="1:28" ht="18.75" customHeight="1">
      <c r="A18" s="92" t="str">
        <f t="shared" si="0"/>
        <v>41 - 5004424.VIGILANCIA, INVESTIGACION Y TECNOLOGIAS EN NUTRICION</v>
      </c>
      <c r="B18" s="92" t="str">
        <f t="shared" si="1"/>
        <v>3000001.ACCIONES COMUNES</v>
      </c>
      <c r="C18" s="92" t="str">
        <f t="shared" si="2"/>
        <v>1001.PRODUCTOS ESPECIFICOS PARA DESARROLLO INFANTIL TEMPRANO</v>
      </c>
      <c r="D18" s="93" t="str">
        <f t="shared" si="3"/>
        <v>00. RECURSOS ORDINARIOS</v>
      </c>
      <c r="E18" s="94" t="str">
        <f t="shared" si="4"/>
        <v>DIRECCION EJECUTIVA DE GESTION ESTRATEGICA Y ARTICULACION EN SALUD PUBLICA</v>
      </c>
      <c r="F18" s="94" t="str">
        <f t="shared" si="5"/>
        <v>DIRECCION DE ATENCION INTEGRAL DE SALUD</v>
      </c>
      <c r="G18" s="95" t="str">
        <f t="shared" si="6"/>
        <v>00. RECURSOS ORDINARIOS</v>
      </c>
      <c r="H18" s="121" t="s">
        <v>149</v>
      </c>
      <c r="I18" s="122" t="s">
        <v>150</v>
      </c>
      <c r="J18" s="695" t="s">
        <v>151</v>
      </c>
      <c r="K18" s="113" t="s">
        <v>152</v>
      </c>
      <c r="L18" s="114">
        <v>202</v>
      </c>
      <c r="M18" s="116">
        <v>17</v>
      </c>
      <c r="N18" s="116">
        <v>3441</v>
      </c>
      <c r="O18" s="114"/>
      <c r="P18" s="123">
        <f>N18</f>
        <v>3441</v>
      </c>
      <c r="Q18" s="1"/>
      <c r="R18" s="118"/>
      <c r="S18" s="118"/>
      <c r="T18" s="118"/>
      <c r="U18" s="118"/>
      <c r="V18" s="118"/>
      <c r="W18" s="118"/>
      <c r="X18" s="118"/>
      <c r="Y18" s="118"/>
      <c r="Z18" s="118"/>
      <c r="AA18" s="104"/>
      <c r="AB18" s="104"/>
    </row>
    <row r="19" spans="1:28" ht="18.75" customHeight="1">
      <c r="A19" s="92" t="str">
        <f t="shared" si="0"/>
        <v>41 - 5004424.VIGILANCIA, INVESTIGACION Y TECNOLOGIAS EN NUTRICION</v>
      </c>
      <c r="B19" s="92" t="str">
        <f t="shared" si="1"/>
        <v>3000001.ACCIONES COMUNES</v>
      </c>
      <c r="C19" s="92" t="str">
        <f t="shared" si="2"/>
        <v>1001.PRODUCTOS ESPECIFICOS PARA DESARROLLO INFANTIL TEMPRANO</v>
      </c>
      <c r="D19" s="93" t="str">
        <f t="shared" si="3"/>
        <v>00. RECURSOS ORDINARIOS</v>
      </c>
      <c r="E19" s="94" t="str">
        <f t="shared" si="4"/>
        <v>DIRECCION EJECUTIVA DE GESTION ESTRATEGICA Y ARTICULACION EN SALUD PUBLICA</v>
      </c>
      <c r="F19" s="94" t="str">
        <f t="shared" si="5"/>
        <v>DIRECCION DE ATENCION INTEGRAL DE SALUD</v>
      </c>
      <c r="G19" s="95" t="str">
        <f t="shared" si="6"/>
        <v>00. RECURSOS ORDINARIOS</v>
      </c>
      <c r="H19" s="124" t="s">
        <v>153</v>
      </c>
      <c r="I19" s="125"/>
      <c r="J19" s="696"/>
      <c r="K19" s="126"/>
      <c r="L19" s="127"/>
      <c r="M19" s="128"/>
      <c r="N19" s="129">
        <f t="shared" ref="N19:Z19" si="8">SUM(N16:N18)</f>
        <v>9573</v>
      </c>
      <c r="O19" s="130">
        <f t="shared" si="8"/>
        <v>0</v>
      </c>
      <c r="P19" s="130">
        <f t="shared" si="8"/>
        <v>3441</v>
      </c>
      <c r="Q19" s="130">
        <f t="shared" si="8"/>
        <v>840</v>
      </c>
      <c r="R19" s="130">
        <f t="shared" si="8"/>
        <v>882</v>
      </c>
      <c r="S19" s="130">
        <f t="shared" si="8"/>
        <v>882</v>
      </c>
      <c r="T19" s="130">
        <f t="shared" si="8"/>
        <v>882</v>
      </c>
      <c r="U19" s="130">
        <f t="shared" si="8"/>
        <v>882</v>
      </c>
      <c r="V19" s="130">
        <f t="shared" si="8"/>
        <v>882</v>
      </c>
      <c r="W19" s="130">
        <f t="shared" si="8"/>
        <v>882</v>
      </c>
      <c r="X19" s="130">
        <f t="shared" si="8"/>
        <v>0</v>
      </c>
      <c r="Y19" s="130">
        <f t="shared" si="8"/>
        <v>0</v>
      </c>
      <c r="Z19" s="130">
        <f t="shared" si="8"/>
        <v>0</v>
      </c>
      <c r="AA19" s="104"/>
      <c r="AB19" s="104"/>
    </row>
    <row r="20" spans="1:28" ht="24" customHeight="1">
      <c r="A20" s="92" t="str">
        <f t="shared" si="0"/>
        <v>41 - 5004424.VIGILANCIA, INVESTIGACION Y TECNOLOGIAS EN NUTRICION</v>
      </c>
      <c r="B20" s="92" t="str">
        <f t="shared" si="1"/>
        <v>3000001.ACCIONES COMUNES</v>
      </c>
      <c r="C20" s="92" t="str">
        <f t="shared" si="2"/>
        <v>1001.PRODUCTOS ESPECIFICOS PARA DESARROLLO INFANTIL TEMPRANO</v>
      </c>
      <c r="D20" s="93" t="str">
        <f t="shared" si="3"/>
        <v>00. RECURSOS ORDINARIOS</v>
      </c>
      <c r="E20" s="94" t="str">
        <f t="shared" si="4"/>
        <v>DIRECCION EJECUTIVA DE GESTION ESTRATEGICA Y ARTICULACION EN SALUD PUBLICA</v>
      </c>
      <c r="F20" s="94" t="str">
        <f t="shared" si="5"/>
        <v>DIRECCION DE ATENCION INTEGRAL DE SALUD</v>
      </c>
      <c r="G20" s="95" t="str">
        <f t="shared" si="6"/>
        <v>00. RECURSOS ORDINARIOS</v>
      </c>
      <c r="H20" s="105" t="s">
        <v>142</v>
      </c>
      <c r="I20" s="1011" t="s">
        <v>154</v>
      </c>
      <c r="J20" s="954"/>
      <c r="K20" s="954"/>
      <c r="L20" s="954"/>
      <c r="M20" s="954"/>
      <c r="N20" s="954"/>
      <c r="O20" s="954"/>
      <c r="P20" s="954"/>
      <c r="Q20" s="954"/>
      <c r="R20" s="954"/>
      <c r="S20" s="954"/>
      <c r="T20" s="954"/>
      <c r="U20" s="954"/>
      <c r="V20" s="954"/>
      <c r="W20" s="954"/>
      <c r="X20" s="954"/>
      <c r="Y20" s="954"/>
      <c r="Z20" s="953"/>
      <c r="AA20" s="104"/>
      <c r="AB20" s="104"/>
    </row>
    <row r="21" spans="1:28" ht="34.5" customHeight="1">
      <c r="A21" s="92" t="str">
        <f t="shared" si="0"/>
        <v>41 - 5004424.VIGILANCIA, INVESTIGACION Y TECNOLOGIAS EN NUTRICION</v>
      </c>
      <c r="B21" s="92" t="str">
        <f t="shared" si="1"/>
        <v>3000001.ACCIONES COMUNES</v>
      </c>
      <c r="C21" s="92" t="str">
        <f t="shared" si="2"/>
        <v>1001.PRODUCTOS ESPECIFICOS PARA DESARROLLO INFANTIL TEMPRANO</v>
      </c>
      <c r="D21" s="93" t="str">
        <f t="shared" si="3"/>
        <v>00. RECURSOS ORDINARIOS</v>
      </c>
      <c r="E21" s="94" t="str">
        <f t="shared" si="4"/>
        <v>DIRECCION EJECUTIVA DE GESTION ESTRATEGICA Y ARTICULACION EN SALUD PUBLICA</v>
      </c>
      <c r="F21" s="94" t="str">
        <f t="shared" si="5"/>
        <v>DIRECCION DE ATENCION INTEGRAL DE SALUD</v>
      </c>
      <c r="G21" s="95" t="str">
        <f t="shared" si="6"/>
        <v>00. RECURSOS ORDINARIOS</v>
      </c>
      <c r="H21" s="111" t="s">
        <v>155</v>
      </c>
      <c r="I21" s="131" t="s">
        <v>156</v>
      </c>
      <c r="J21" s="697" t="s">
        <v>157</v>
      </c>
      <c r="K21" s="113" t="s">
        <v>147</v>
      </c>
      <c r="L21" s="114">
        <v>80</v>
      </c>
      <c r="M21" s="116">
        <v>10</v>
      </c>
      <c r="N21" s="116">
        <f t="shared" ref="N21:N25" si="9">M21*L21</f>
        <v>800</v>
      </c>
      <c r="O21" s="116"/>
      <c r="P21" s="116"/>
      <c r="Q21" s="132">
        <f>N21</f>
        <v>800</v>
      </c>
      <c r="R21" s="133"/>
      <c r="S21" s="66"/>
      <c r="T21" s="133"/>
      <c r="U21" s="134"/>
      <c r="V21" s="135"/>
      <c r="W21" s="135"/>
      <c r="X21" s="135"/>
      <c r="Y21" s="135"/>
      <c r="Z21" s="135"/>
      <c r="AA21" s="104"/>
      <c r="AB21" s="104"/>
    </row>
    <row r="22" spans="1:28" ht="43.5" customHeight="1">
      <c r="A22" s="92" t="str">
        <f t="shared" si="0"/>
        <v>41 - 5004424.VIGILANCIA, INVESTIGACION Y TECNOLOGIAS EN NUTRICION</v>
      </c>
      <c r="B22" s="92" t="str">
        <f t="shared" si="1"/>
        <v>3000001.ACCIONES COMUNES</v>
      </c>
      <c r="C22" s="92" t="str">
        <f t="shared" si="2"/>
        <v>1001.PRODUCTOS ESPECIFICOS PARA DESARROLLO INFANTIL TEMPRANO</v>
      </c>
      <c r="D22" s="93" t="str">
        <f t="shared" si="3"/>
        <v>00. RECURSOS ORDINARIOS</v>
      </c>
      <c r="E22" s="94" t="str">
        <f t="shared" si="4"/>
        <v>DIRECCION EJECUTIVA DE GESTION ESTRATEGICA Y ARTICULACION EN SALUD PUBLICA</v>
      </c>
      <c r="F22" s="94" t="str">
        <f t="shared" si="5"/>
        <v>DIRECCION DE ATENCION INTEGRAL DE SALUD</v>
      </c>
      <c r="G22" s="95" t="str">
        <f t="shared" si="6"/>
        <v>00. RECURSOS ORDINARIOS</v>
      </c>
      <c r="H22" s="111" t="s">
        <v>144</v>
      </c>
      <c r="I22" s="112" t="s">
        <v>145</v>
      </c>
      <c r="J22" s="694" t="s">
        <v>158</v>
      </c>
      <c r="K22" s="113" t="s">
        <v>147</v>
      </c>
      <c r="L22" s="120">
        <v>32</v>
      </c>
      <c r="M22" s="116">
        <v>147</v>
      </c>
      <c r="N22" s="116">
        <f t="shared" si="9"/>
        <v>4704</v>
      </c>
      <c r="O22" s="116"/>
      <c r="P22" s="128"/>
      <c r="Q22" s="133">
        <v>1176</v>
      </c>
      <c r="R22" s="133">
        <v>1176</v>
      </c>
      <c r="S22" s="133">
        <v>1176</v>
      </c>
      <c r="T22" s="133">
        <v>1176</v>
      </c>
      <c r="U22" s="134"/>
      <c r="V22" s="135"/>
      <c r="W22" s="135"/>
      <c r="X22" s="135"/>
      <c r="Y22" s="135"/>
      <c r="Z22" s="135"/>
      <c r="AA22" s="104"/>
      <c r="AB22" s="104"/>
    </row>
    <row r="23" spans="1:28" ht="38.25" customHeight="1">
      <c r="A23" s="92" t="str">
        <f t="shared" si="0"/>
        <v>41 - 5004424.VIGILANCIA, INVESTIGACION Y TECNOLOGIAS EN NUTRICION</v>
      </c>
      <c r="B23" s="92" t="str">
        <f t="shared" si="1"/>
        <v>3000001.ACCIONES COMUNES</v>
      </c>
      <c r="C23" s="92" t="str">
        <f t="shared" si="2"/>
        <v>1001.PRODUCTOS ESPECIFICOS PARA DESARROLLO INFANTIL TEMPRANO</v>
      </c>
      <c r="D23" s="93" t="str">
        <f t="shared" si="3"/>
        <v>00. RECURSOS ORDINARIOS</v>
      </c>
      <c r="E23" s="94" t="str">
        <f t="shared" si="4"/>
        <v>DIRECCION EJECUTIVA DE GESTION ESTRATEGICA Y ARTICULACION EN SALUD PUBLICA</v>
      </c>
      <c r="F23" s="94" t="str">
        <f t="shared" si="5"/>
        <v>DIRECCION DE ATENCION INTEGRAL DE SALUD</v>
      </c>
      <c r="G23" s="95" t="str">
        <f t="shared" si="6"/>
        <v>00. RECURSOS ORDINARIOS</v>
      </c>
      <c r="H23" s="136" t="s">
        <v>159</v>
      </c>
      <c r="I23" s="137" t="s">
        <v>160</v>
      </c>
      <c r="J23" s="698" t="s">
        <v>161</v>
      </c>
      <c r="K23" s="138" t="s">
        <v>147</v>
      </c>
      <c r="L23" s="127">
        <v>16</v>
      </c>
      <c r="M23" s="139">
        <v>80</v>
      </c>
      <c r="N23" s="128">
        <f t="shared" si="9"/>
        <v>1280</v>
      </c>
      <c r="O23" s="128"/>
      <c r="P23" s="128"/>
      <c r="Q23" s="133">
        <v>320</v>
      </c>
      <c r="R23" s="133">
        <v>320</v>
      </c>
      <c r="S23" s="133">
        <v>320</v>
      </c>
      <c r="T23" s="133">
        <v>320</v>
      </c>
      <c r="U23" s="134"/>
      <c r="V23" s="134"/>
      <c r="W23" s="134"/>
      <c r="X23" s="134"/>
      <c r="Y23" s="134"/>
      <c r="Z23" s="134"/>
      <c r="AA23" s="104"/>
      <c r="AB23" s="104"/>
    </row>
    <row r="24" spans="1:28" ht="25.5" customHeight="1">
      <c r="A24" s="92" t="str">
        <f t="shared" si="0"/>
        <v>41 - 5004424.VIGILANCIA, INVESTIGACION Y TECNOLOGIAS EN NUTRICION</v>
      </c>
      <c r="B24" s="92" t="str">
        <f t="shared" si="1"/>
        <v>3000001.ACCIONES COMUNES</v>
      </c>
      <c r="C24" s="92" t="str">
        <f t="shared" si="2"/>
        <v>1001.PRODUCTOS ESPECIFICOS PARA DESARROLLO INFANTIL TEMPRANO</v>
      </c>
      <c r="D24" s="93" t="str">
        <f t="shared" si="3"/>
        <v>00. RECURSOS ORDINARIOS</v>
      </c>
      <c r="E24" s="94" t="str">
        <f t="shared" si="4"/>
        <v>DIRECCION EJECUTIVA DE GESTION ESTRATEGICA Y ARTICULACION EN SALUD PUBLICA</v>
      </c>
      <c r="F24" s="94" t="str">
        <f t="shared" si="5"/>
        <v>DIRECCION DE ATENCION INTEGRAL DE SALUD</v>
      </c>
      <c r="G24" s="95" t="str">
        <f t="shared" si="6"/>
        <v>00. RECURSOS ORDINARIOS</v>
      </c>
      <c r="H24" s="140" t="s">
        <v>162</v>
      </c>
      <c r="I24" s="141" t="s">
        <v>163</v>
      </c>
      <c r="J24" s="699" t="s">
        <v>164</v>
      </c>
      <c r="K24" s="142" t="s">
        <v>147</v>
      </c>
      <c r="L24" s="127">
        <v>18</v>
      </c>
      <c r="M24" s="139">
        <v>20</v>
      </c>
      <c r="N24" s="128">
        <f t="shared" si="9"/>
        <v>360</v>
      </c>
      <c r="O24" s="128"/>
      <c r="P24" s="128"/>
      <c r="Q24" s="133">
        <v>80</v>
      </c>
      <c r="R24" s="133">
        <v>80</v>
      </c>
      <c r="S24" s="133">
        <v>80</v>
      </c>
      <c r="T24" s="133">
        <v>80</v>
      </c>
      <c r="U24" s="133">
        <v>40</v>
      </c>
      <c r="V24" s="134"/>
      <c r="W24" s="134"/>
      <c r="X24" s="134"/>
      <c r="Y24" s="134"/>
      <c r="Z24" s="134"/>
      <c r="AA24" s="104"/>
      <c r="AB24" s="104"/>
    </row>
    <row r="25" spans="1:28" ht="35.25" customHeight="1">
      <c r="A25" s="92" t="str">
        <f t="shared" si="0"/>
        <v>41 - 5004424.VIGILANCIA, INVESTIGACION Y TECNOLOGIAS EN NUTRICION</v>
      </c>
      <c r="B25" s="92" t="str">
        <f t="shared" si="1"/>
        <v>3000001.ACCIONES COMUNES</v>
      </c>
      <c r="C25" s="92" t="str">
        <f t="shared" si="2"/>
        <v>1001.PRODUCTOS ESPECIFICOS PARA DESARROLLO INFANTIL TEMPRANO</v>
      </c>
      <c r="D25" s="93" t="str">
        <f t="shared" si="3"/>
        <v>00. RECURSOS ORDINARIOS</v>
      </c>
      <c r="E25" s="94" t="str">
        <f t="shared" si="4"/>
        <v>DIRECCION EJECUTIVA DE GESTION ESTRATEGICA Y ARTICULACION EN SALUD PUBLICA</v>
      </c>
      <c r="F25" s="94" t="str">
        <f t="shared" si="5"/>
        <v>DIRECCION DE ATENCION INTEGRAL DE SALUD</v>
      </c>
      <c r="G25" s="95" t="str">
        <f t="shared" si="6"/>
        <v>00. RECURSOS ORDINARIOS</v>
      </c>
      <c r="H25" s="111" t="s">
        <v>144</v>
      </c>
      <c r="I25" s="112" t="s">
        <v>145</v>
      </c>
      <c r="J25" s="694" t="s">
        <v>1960</v>
      </c>
      <c r="K25" s="113" t="s">
        <v>147</v>
      </c>
      <c r="L25" s="120">
        <v>8</v>
      </c>
      <c r="M25" s="116">
        <v>84</v>
      </c>
      <c r="N25" s="116">
        <f t="shared" si="9"/>
        <v>672</v>
      </c>
      <c r="O25" s="116"/>
      <c r="P25" s="128"/>
      <c r="Q25" s="133">
        <f t="shared" ref="Q25:Q27" si="10">N25</f>
        <v>672</v>
      </c>
      <c r="R25" s="133"/>
      <c r="S25" s="66"/>
      <c r="T25" s="133"/>
      <c r="U25" s="134"/>
      <c r="V25" s="134"/>
      <c r="W25" s="134"/>
      <c r="X25" s="134"/>
      <c r="Y25" s="134"/>
      <c r="Z25" s="134"/>
      <c r="AA25" s="104"/>
      <c r="AB25" s="104"/>
    </row>
    <row r="26" spans="1:28" ht="30.75" customHeight="1">
      <c r="A26" s="92" t="str">
        <f t="shared" si="0"/>
        <v>41 - 5004424.VIGILANCIA, INVESTIGACION Y TECNOLOGIAS EN NUTRICION</v>
      </c>
      <c r="B26" s="92" t="str">
        <f t="shared" si="1"/>
        <v>3000001.ACCIONES COMUNES</v>
      </c>
      <c r="C26" s="92" t="str">
        <f t="shared" si="2"/>
        <v>1001.PRODUCTOS ESPECIFICOS PARA DESARROLLO INFANTIL TEMPRANO</v>
      </c>
      <c r="D26" s="93" t="str">
        <f t="shared" si="3"/>
        <v>00. RECURSOS ORDINARIOS</v>
      </c>
      <c r="E26" s="94" t="str">
        <f t="shared" si="4"/>
        <v>DIRECCION EJECUTIVA DE GESTION ESTRATEGICA Y ARTICULACION EN SALUD PUBLICA</v>
      </c>
      <c r="F26" s="94" t="str">
        <f t="shared" si="5"/>
        <v>DIRECCION DE ATENCION INTEGRAL DE SALUD</v>
      </c>
      <c r="G26" s="95" t="str">
        <f t="shared" si="6"/>
        <v>00. RECURSOS ORDINARIOS</v>
      </c>
      <c r="H26" s="143" t="s">
        <v>165</v>
      </c>
      <c r="I26" s="112" t="s">
        <v>166</v>
      </c>
      <c r="J26" s="700" t="s">
        <v>167</v>
      </c>
      <c r="K26" s="144" t="s">
        <v>168</v>
      </c>
      <c r="L26" s="114">
        <v>12</v>
      </c>
      <c r="M26" s="145">
        <v>350</v>
      </c>
      <c r="N26" s="116">
        <f>+L26*M26</f>
        <v>4200</v>
      </c>
      <c r="O26" s="116"/>
      <c r="P26" s="116"/>
      <c r="Q26" s="132">
        <f t="shared" si="10"/>
        <v>4200</v>
      </c>
      <c r="R26" s="132"/>
      <c r="S26" s="146"/>
      <c r="T26" s="132"/>
      <c r="U26" s="147"/>
      <c r="V26" s="147"/>
      <c r="W26" s="147"/>
      <c r="X26" s="147"/>
      <c r="Y26" s="147"/>
      <c r="Z26" s="147"/>
      <c r="AA26" s="148"/>
      <c r="AB26" s="148"/>
    </row>
    <row r="27" spans="1:28" ht="35.25" customHeight="1">
      <c r="A27" s="92" t="str">
        <f t="shared" si="0"/>
        <v>41 - 5004424.VIGILANCIA, INVESTIGACION Y TECNOLOGIAS EN NUTRICION</v>
      </c>
      <c r="B27" s="92" t="str">
        <f t="shared" si="1"/>
        <v>3000001.ACCIONES COMUNES</v>
      </c>
      <c r="C27" s="92" t="str">
        <f t="shared" si="2"/>
        <v>1001.PRODUCTOS ESPECIFICOS PARA DESARROLLO INFANTIL TEMPRANO</v>
      </c>
      <c r="D27" s="93" t="str">
        <f t="shared" si="3"/>
        <v>00. RECURSOS ORDINARIOS</v>
      </c>
      <c r="E27" s="94" t="str">
        <f t="shared" si="4"/>
        <v>DIRECCION EJECUTIVA DE GESTION ESTRATEGICA Y ARTICULACION EN SALUD PUBLICA</v>
      </c>
      <c r="F27" s="94" t="str">
        <f t="shared" si="5"/>
        <v>DIRECCION DE ATENCION INTEGRAL DE SALUD</v>
      </c>
      <c r="G27" s="95" t="str">
        <f t="shared" si="6"/>
        <v>00. RECURSOS ORDINARIOS</v>
      </c>
      <c r="H27" s="143" t="s">
        <v>165</v>
      </c>
      <c r="I27" s="112" t="s">
        <v>169</v>
      </c>
      <c r="J27" s="701" t="s">
        <v>170</v>
      </c>
      <c r="K27" s="144" t="s">
        <v>168</v>
      </c>
      <c r="L27" s="114">
        <v>131</v>
      </c>
      <c r="M27" s="149">
        <v>0.95</v>
      </c>
      <c r="N27" s="116">
        <v>125</v>
      </c>
      <c r="O27" s="116"/>
      <c r="P27" s="116"/>
      <c r="Q27" s="132">
        <f t="shared" si="10"/>
        <v>125</v>
      </c>
      <c r="R27" s="132"/>
      <c r="S27" s="146"/>
      <c r="T27" s="132"/>
      <c r="U27" s="147"/>
      <c r="V27" s="147"/>
      <c r="W27" s="147"/>
      <c r="X27" s="147"/>
      <c r="Y27" s="147"/>
      <c r="Z27" s="147"/>
      <c r="AA27" s="148"/>
      <c r="AB27" s="148"/>
    </row>
    <row r="28" spans="1:28" ht="34.5" customHeight="1">
      <c r="A28" s="92" t="str">
        <f t="shared" si="0"/>
        <v>41 - 5004424.VIGILANCIA, INVESTIGACION Y TECNOLOGIAS EN NUTRICION</v>
      </c>
      <c r="B28" s="92" t="str">
        <f t="shared" si="1"/>
        <v>3000001.ACCIONES COMUNES</v>
      </c>
      <c r="C28" s="92" t="str">
        <f t="shared" si="2"/>
        <v>1001.PRODUCTOS ESPECIFICOS PARA DESARROLLO INFANTIL TEMPRANO</v>
      </c>
      <c r="D28" s="93" t="str">
        <f t="shared" si="3"/>
        <v>00. RECURSOS ORDINARIOS</v>
      </c>
      <c r="E28" s="94" t="str">
        <f t="shared" si="4"/>
        <v>DIRECCION EJECUTIVA DE GESTION ESTRATEGICA Y ARTICULACION EN SALUD PUBLICA</v>
      </c>
      <c r="F28" s="94" t="str">
        <f t="shared" si="5"/>
        <v>DIRECCION DE ATENCION INTEGRAL DE SALUD</v>
      </c>
      <c r="G28" s="95" t="str">
        <f t="shared" si="6"/>
        <v>00. RECURSOS ORDINARIOS</v>
      </c>
      <c r="H28" s="143" t="s">
        <v>171</v>
      </c>
      <c r="I28" s="150" t="s">
        <v>172</v>
      </c>
      <c r="J28" s="702" t="s">
        <v>173</v>
      </c>
      <c r="K28" s="144" t="s">
        <v>168</v>
      </c>
      <c r="L28" s="114">
        <v>10</v>
      </c>
      <c r="M28" s="116">
        <v>6</v>
      </c>
      <c r="N28" s="116">
        <f t="shared" ref="N28:N34" si="11">M28*L28</f>
        <v>60</v>
      </c>
      <c r="O28" s="151"/>
      <c r="P28" s="132">
        <f t="shared" ref="P28:P29" si="12">N28</f>
        <v>60</v>
      </c>
      <c r="Q28" s="152"/>
      <c r="R28" s="132"/>
      <c r="S28" s="146"/>
      <c r="T28" s="132"/>
      <c r="U28" s="147"/>
      <c r="V28" s="147"/>
      <c r="W28" s="147"/>
      <c r="X28" s="147"/>
      <c r="Y28" s="147"/>
      <c r="Z28" s="147"/>
      <c r="AA28" s="148"/>
      <c r="AB28" s="148"/>
    </row>
    <row r="29" spans="1:28" ht="24.75" customHeight="1">
      <c r="A29" s="92" t="str">
        <f t="shared" si="0"/>
        <v>41 - 5004424.VIGILANCIA, INVESTIGACION Y TECNOLOGIAS EN NUTRICION</v>
      </c>
      <c r="B29" s="92" t="str">
        <f t="shared" si="1"/>
        <v>3000001.ACCIONES COMUNES</v>
      </c>
      <c r="C29" s="92" t="str">
        <f t="shared" si="2"/>
        <v>1001.PRODUCTOS ESPECIFICOS PARA DESARROLLO INFANTIL TEMPRANO</v>
      </c>
      <c r="D29" s="93" t="str">
        <f t="shared" si="3"/>
        <v>00. RECURSOS ORDINARIOS</v>
      </c>
      <c r="E29" s="94" t="str">
        <f t="shared" si="4"/>
        <v>DIRECCION EJECUTIVA DE GESTION ESTRATEGICA Y ARTICULACION EN SALUD PUBLICA</v>
      </c>
      <c r="F29" s="94" t="str">
        <f t="shared" si="5"/>
        <v>DIRECCION DE ATENCION INTEGRAL DE SALUD</v>
      </c>
      <c r="G29" s="95" t="str">
        <f t="shared" si="6"/>
        <v>00. RECURSOS ORDINARIOS</v>
      </c>
      <c r="H29" s="143" t="s">
        <v>171</v>
      </c>
      <c r="I29" s="150" t="s">
        <v>174</v>
      </c>
      <c r="J29" s="702" t="s">
        <v>175</v>
      </c>
      <c r="K29" s="144" t="s">
        <v>168</v>
      </c>
      <c r="L29" s="114">
        <v>60</v>
      </c>
      <c r="M29" s="153">
        <v>0.9</v>
      </c>
      <c r="N29" s="116">
        <f t="shared" si="11"/>
        <v>54</v>
      </c>
      <c r="O29" s="151"/>
      <c r="P29" s="132">
        <f t="shared" si="12"/>
        <v>54</v>
      </c>
      <c r="Q29" s="152"/>
      <c r="R29" s="132"/>
      <c r="S29" s="146"/>
      <c r="T29" s="132"/>
      <c r="U29" s="147"/>
      <c r="V29" s="147"/>
      <c r="W29" s="147"/>
      <c r="X29" s="147"/>
      <c r="Y29" s="147"/>
      <c r="Z29" s="147"/>
      <c r="AA29" s="148"/>
      <c r="AB29" s="148"/>
    </row>
    <row r="30" spans="1:28" ht="36" customHeight="1">
      <c r="A30" s="92" t="str">
        <f t="shared" si="0"/>
        <v>41 - 5004424.VIGILANCIA, INVESTIGACION Y TECNOLOGIAS EN NUTRICION</v>
      </c>
      <c r="B30" s="92" t="str">
        <f t="shared" si="1"/>
        <v>3000001.ACCIONES COMUNES</v>
      </c>
      <c r="C30" s="92" t="str">
        <f t="shared" si="2"/>
        <v>1001.PRODUCTOS ESPECIFICOS PARA DESARROLLO INFANTIL TEMPRANO</v>
      </c>
      <c r="D30" s="93" t="str">
        <f t="shared" si="3"/>
        <v>00. RECURSOS ORDINARIOS</v>
      </c>
      <c r="E30" s="94" t="str">
        <f t="shared" si="4"/>
        <v>DIRECCION EJECUTIVA DE GESTION ESTRATEGICA Y ARTICULACION EN SALUD PUBLICA</v>
      </c>
      <c r="F30" s="94" t="str">
        <f t="shared" si="5"/>
        <v>DIRECCION DE ATENCION INTEGRAL DE SALUD</v>
      </c>
      <c r="G30" s="95" t="str">
        <f t="shared" si="6"/>
        <v>00. RECURSOS ORDINARIOS</v>
      </c>
      <c r="H30" s="143" t="s">
        <v>165</v>
      </c>
      <c r="I30" s="150" t="s">
        <v>176</v>
      </c>
      <c r="J30" s="702" t="s">
        <v>177</v>
      </c>
      <c r="K30" s="144" t="s">
        <v>168</v>
      </c>
      <c r="L30" s="114">
        <v>5</v>
      </c>
      <c r="M30" s="114">
        <v>250</v>
      </c>
      <c r="N30" s="116">
        <f t="shared" si="11"/>
        <v>1250</v>
      </c>
      <c r="O30" s="116"/>
      <c r="P30" s="116"/>
      <c r="Q30" s="132">
        <f>+N30</f>
        <v>1250</v>
      </c>
      <c r="R30" s="132"/>
      <c r="S30" s="146"/>
      <c r="T30" s="132"/>
      <c r="U30" s="147"/>
      <c r="V30" s="147"/>
      <c r="W30" s="147"/>
      <c r="X30" s="147"/>
      <c r="Y30" s="147"/>
      <c r="Z30" s="147"/>
      <c r="AA30" s="148"/>
      <c r="AB30" s="148"/>
    </row>
    <row r="31" spans="1:28" ht="28.5" customHeight="1">
      <c r="A31" s="92" t="str">
        <f t="shared" si="0"/>
        <v>41 - 5004424.VIGILANCIA, INVESTIGACION Y TECNOLOGIAS EN NUTRICION</v>
      </c>
      <c r="B31" s="92" t="str">
        <f t="shared" si="1"/>
        <v>3000001.ACCIONES COMUNES</v>
      </c>
      <c r="C31" s="92" t="str">
        <f t="shared" si="2"/>
        <v>1001.PRODUCTOS ESPECIFICOS PARA DESARROLLO INFANTIL TEMPRANO</v>
      </c>
      <c r="D31" s="93" t="str">
        <f t="shared" si="3"/>
        <v>00. RECURSOS ORDINARIOS</v>
      </c>
      <c r="E31" s="94" t="str">
        <f t="shared" si="4"/>
        <v>DIRECCION EJECUTIVA DE GESTION ESTRATEGICA Y ARTICULACION EN SALUD PUBLICA</v>
      </c>
      <c r="F31" s="94" t="str">
        <f t="shared" si="5"/>
        <v>DIRECCION DE ATENCION INTEGRAL DE SALUD</v>
      </c>
      <c r="G31" s="95" t="str">
        <f t="shared" si="6"/>
        <v>00. RECURSOS ORDINARIOS</v>
      </c>
      <c r="H31" s="143" t="s">
        <v>165</v>
      </c>
      <c r="I31" s="150" t="s">
        <v>178</v>
      </c>
      <c r="J31" s="702" t="s">
        <v>179</v>
      </c>
      <c r="K31" s="144" t="s">
        <v>168</v>
      </c>
      <c r="L31" s="114">
        <v>30</v>
      </c>
      <c r="M31" s="114">
        <v>10</v>
      </c>
      <c r="N31" s="116">
        <f t="shared" si="11"/>
        <v>300</v>
      </c>
      <c r="O31" s="116"/>
      <c r="P31" s="116"/>
      <c r="Q31" s="132">
        <f t="shared" ref="Q31:Q32" si="13">N31</f>
        <v>300</v>
      </c>
      <c r="R31" s="132"/>
      <c r="S31" s="146"/>
      <c r="T31" s="132"/>
      <c r="U31" s="147"/>
      <c r="V31" s="147"/>
      <c r="W31" s="147"/>
      <c r="X31" s="147"/>
      <c r="Y31" s="147"/>
      <c r="Z31" s="147"/>
      <c r="AA31" s="148"/>
      <c r="AB31" s="148"/>
    </row>
    <row r="32" spans="1:28" ht="28.5" customHeight="1">
      <c r="A32" s="92" t="str">
        <f t="shared" si="0"/>
        <v>41 - 5004424.VIGILANCIA, INVESTIGACION Y TECNOLOGIAS EN NUTRICION</v>
      </c>
      <c r="B32" s="92" t="str">
        <f t="shared" si="1"/>
        <v>3000001.ACCIONES COMUNES</v>
      </c>
      <c r="C32" s="92" t="str">
        <f t="shared" si="2"/>
        <v>1001.PRODUCTOS ESPECIFICOS PARA DESARROLLO INFANTIL TEMPRANO</v>
      </c>
      <c r="D32" s="93" t="str">
        <f t="shared" si="3"/>
        <v>00. RECURSOS ORDINARIOS</v>
      </c>
      <c r="E32" s="94" t="str">
        <f t="shared" si="4"/>
        <v>DIRECCION EJECUTIVA DE GESTION ESTRATEGICA Y ARTICULACION EN SALUD PUBLICA</v>
      </c>
      <c r="F32" s="94" t="str">
        <f t="shared" si="5"/>
        <v>DIRECCION DE ATENCION INTEGRAL DE SALUD</v>
      </c>
      <c r="G32" s="95" t="str">
        <f t="shared" si="6"/>
        <v>00. RECURSOS ORDINARIOS</v>
      </c>
      <c r="H32" s="143" t="s">
        <v>165</v>
      </c>
      <c r="I32" s="150" t="s">
        <v>180</v>
      </c>
      <c r="J32" s="702" t="s">
        <v>181</v>
      </c>
      <c r="K32" s="144" t="s">
        <v>168</v>
      </c>
      <c r="L32" s="114">
        <v>10</v>
      </c>
      <c r="M32" s="114">
        <v>15</v>
      </c>
      <c r="N32" s="116">
        <f t="shared" si="11"/>
        <v>150</v>
      </c>
      <c r="O32" s="151"/>
      <c r="P32" s="151"/>
      <c r="Q32" s="132">
        <f t="shared" si="13"/>
        <v>150</v>
      </c>
      <c r="R32" s="132"/>
      <c r="S32" s="146"/>
      <c r="T32" s="132"/>
      <c r="U32" s="147"/>
      <c r="V32" s="147"/>
      <c r="W32" s="147"/>
      <c r="X32" s="147"/>
      <c r="Y32" s="147"/>
      <c r="Z32" s="147"/>
      <c r="AA32" s="148"/>
      <c r="AB32" s="148"/>
    </row>
    <row r="33" spans="1:28" ht="27" customHeight="1">
      <c r="A33" s="92" t="str">
        <f t="shared" si="0"/>
        <v>41 - 5004424.VIGILANCIA, INVESTIGACION Y TECNOLOGIAS EN NUTRICION</v>
      </c>
      <c r="B33" s="92" t="str">
        <f t="shared" si="1"/>
        <v>3000001.ACCIONES COMUNES</v>
      </c>
      <c r="C33" s="92" t="str">
        <f t="shared" si="2"/>
        <v>1001.PRODUCTOS ESPECIFICOS PARA DESARROLLO INFANTIL TEMPRANO</v>
      </c>
      <c r="D33" s="93" t="str">
        <f t="shared" si="3"/>
        <v>00. RECURSOS ORDINARIOS</v>
      </c>
      <c r="E33" s="94" t="str">
        <f t="shared" si="4"/>
        <v>DIRECCION EJECUTIVA DE GESTION ESTRATEGICA Y ARTICULACION EN SALUD PUBLICA</v>
      </c>
      <c r="F33" s="94" t="str">
        <f t="shared" si="5"/>
        <v>DIRECCION DE ATENCION INTEGRAL DE SALUD</v>
      </c>
      <c r="G33" s="95" t="str">
        <f t="shared" si="6"/>
        <v>00. RECURSOS ORDINARIOS</v>
      </c>
      <c r="H33" s="121" t="s">
        <v>171</v>
      </c>
      <c r="I33" s="154" t="s">
        <v>182</v>
      </c>
      <c r="J33" s="701" t="s">
        <v>183</v>
      </c>
      <c r="K33" s="144" t="s">
        <v>168</v>
      </c>
      <c r="L33" s="120">
        <v>100</v>
      </c>
      <c r="M33" s="116">
        <v>0.65</v>
      </c>
      <c r="N33" s="116">
        <f t="shared" si="11"/>
        <v>65</v>
      </c>
      <c r="O33" s="117"/>
      <c r="P33" s="116">
        <f t="shared" ref="P33:P34" si="14">N33</f>
        <v>65</v>
      </c>
      <c r="Q33" s="146"/>
      <c r="R33" s="132"/>
      <c r="S33" s="132"/>
      <c r="T33" s="132"/>
      <c r="U33" s="147"/>
      <c r="V33" s="147"/>
      <c r="W33" s="147"/>
      <c r="X33" s="147"/>
      <c r="Y33" s="147"/>
      <c r="Z33" s="147"/>
      <c r="AA33" s="148"/>
      <c r="AB33" s="148"/>
    </row>
    <row r="34" spans="1:28" ht="22.5" customHeight="1">
      <c r="A34" s="92" t="str">
        <f t="shared" si="0"/>
        <v>41 - 5004424.VIGILANCIA, INVESTIGACION Y TECNOLOGIAS EN NUTRICION</v>
      </c>
      <c r="B34" s="92" t="str">
        <f t="shared" si="1"/>
        <v>3000001.ACCIONES COMUNES</v>
      </c>
      <c r="C34" s="92" t="str">
        <f t="shared" si="2"/>
        <v>1001.PRODUCTOS ESPECIFICOS PARA DESARROLLO INFANTIL TEMPRANO</v>
      </c>
      <c r="D34" s="93" t="str">
        <f t="shared" si="3"/>
        <v>00. RECURSOS ORDINARIOS</v>
      </c>
      <c r="E34" s="94" t="str">
        <f t="shared" si="4"/>
        <v>DIRECCION EJECUTIVA DE GESTION ESTRATEGICA Y ARTICULACION EN SALUD PUBLICA</v>
      </c>
      <c r="F34" s="94" t="str">
        <f t="shared" si="5"/>
        <v>DIRECCION DE ATENCION INTEGRAL DE SALUD</v>
      </c>
      <c r="G34" s="95" t="str">
        <f t="shared" si="6"/>
        <v>00. RECURSOS ORDINARIOS</v>
      </c>
      <c r="H34" s="121" t="s">
        <v>171</v>
      </c>
      <c r="I34" s="154" t="s">
        <v>184</v>
      </c>
      <c r="J34" s="694" t="s">
        <v>185</v>
      </c>
      <c r="K34" s="144" t="s">
        <v>168</v>
      </c>
      <c r="L34" s="114">
        <v>10</v>
      </c>
      <c r="M34" s="116">
        <v>11.8</v>
      </c>
      <c r="N34" s="116">
        <f t="shared" si="11"/>
        <v>118</v>
      </c>
      <c r="O34" s="117"/>
      <c r="P34" s="116">
        <f t="shared" si="14"/>
        <v>118</v>
      </c>
      <c r="Q34" s="146"/>
      <c r="R34" s="132"/>
      <c r="S34" s="132"/>
      <c r="T34" s="132"/>
      <c r="U34" s="147"/>
      <c r="V34" s="147"/>
      <c r="W34" s="147"/>
      <c r="X34" s="147"/>
      <c r="Y34" s="147"/>
      <c r="Z34" s="147"/>
      <c r="AA34" s="148"/>
      <c r="AB34" s="148"/>
    </row>
    <row r="35" spans="1:28" ht="22.5" customHeight="1">
      <c r="A35" s="92" t="str">
        <f t="shared" si="0"/>
        <v>41 - 5004424.VIGILANCIA, INVESTIGACION Y TECNOLOGIAS EN NUTRICION</v>
      </c>
      <c r="B35" s="92" t="str">
        <f t="shared" si="1"/>
        <v>3000001.ACCIONES COMUNES</v>
      </c>
      <c r="C35" s="92" t="str">
        <f t="shared" si="2"/>
        <v>1001.PRODUCTOS ESPECIFICOS PARA DESARROLLO INFANTIL TEMPRANO</v>
      </c>
      <c r="D35" s="93" t="str">
        <f t="shared" si="3"/>
        <v>00. RECURSOS ORDINARIOS</v>
      </c>
      <c r="E35" s="94" t="str">
        <f t="shared" si="4"/>
        <v>DIRECCION EJECUTIVA DE GESTION ESTRATEGICA Y ARTICULACION EN SALUD PUBLICA</v>
      </c>
      <c r="F35" s="94" t="str">
        <f t="shared" si="5"/>
        <v>DIRECCION DE ATENCION INTEGRAL DE SALUD</v>
      </c>
      <c r="G35" s="95" t="str">
        <f t="shared" si="6"/>
        <v>00. RECURSOS ORDINARIOS</v>
      </c>
      <c r="H35" s="124" t="s">
        <v>153</v>
      </c>
      <c r="I35" s="155"/>
      <c r="J35" s="703"/>
      <c r="K35" s="156"/>
      <c r="L35" s="157"/>
      <c r="M35" s="158"/>
      <c r="N35" s="129">
        <f t="shared" ref="N35:Z35" si="15">SUM(N21:N34)</f>
        <v>14138</v>
      </c>
      <c r="O35" s="159">
        <f t="shared" si="15"/>
        <v>0</v>
      </c>
      <c r="P35" s="159">
        <f t="shared" si="15"/>
        <v>297</v>
      </c>
      <c r="Q35" s="159">
        <f t="shared" si="15"/>
        <v>9073</v>
      </c>
      <c r="R35" s="159">
        <f t="shared" si="15"/>
        <v>1576</v>
      </c>
      <c r="S35" s="159">
        <f t="shared" si="15"/>
        <v>1576</v>
      </c>
      <c r="T35" s="159">
        <f t="shared" si="15"/>
        <v>1576</v>
      </c>
      <c r="U35" s="159">
        <f t="shared" si="15"/>
        <v>40</v>
      </c>
      <c r="V35" s="159">
        <f t="shared" si="15"/>
        <v>0</v>
      </c>
      <c r="W35" s="159">
        <f t="shared" si="15"/>
        <v>0</v>
      </c>
      <c r="X35" s="159">
        <f t="shared" si="15"/>
        <v>0</v>
      </c>
      <c r="Y35" s="159">
        <f t="shared" si="15"/>
        <v>0</v>
      </c>
      <c r="Z35" s="159">
        <f t="shared" si="15"/>
        <v>0</v>
      </c>
      <c r="AA35" s="104"/>
      <c r="AB35" s="104"/>
    </row>
    <row r="36" spans="1:28" ht="24" customHeight="1">
      <c r="A36" s="92" t="str">
        <f t="shared" si="0"/>
        <v>41 - 5004424.VIGILANCIA, INVESTIGACION Y TECNOLOGIAS EN NUTRICION</v>
      </c>
      <c r="B36" s="92" t="str">
        <f t="shared" si="1"/>
        <v>3000001.ACCIONES COMUNES</v>
      </c>
      <c r="C36" s="92" t="str">
        <f t="shared" si="2"/>
        <v>1001.PRODUCTOS ESPECIFICOS PARA DESARROLLO INFANTIL TEMPRANO</v>
      </c>
      <c r="D36" s="93" t="str">
        <f t="shared" si="3"/>
        <v>00. RECURSOS ORDINARIOS</v>
      </c>
      <c r="E36" s="94" t="str">
        <f t="shared" si="4"/>
        <v>DIRECCION EJECUTIVA DE GESTION ESTRATEGICA Y ARTICULACION EN SALUD PUBLICA</v>
      </c>
      <c r="F36" s="94" t="str">
        <f t="shared" si="5"/>
        <v>DIRECCION DE ATENCION INTEGRAL DE SALUD</v>
      </c>
      <c r="G36" s="95" t="str">
        <f t="shared" si="6"/>
        <v>00. RECURSOS ORDINARIOS</v>
      </c>
      <c r="H36" s="105" t="s">
        <v>142</v>
      </c>
      <c r="I36" s="106" t="s">
        <v>186</v>
      </c>
      <c r="J36" s="693"/>
      <c r="K36" s="160"/>
      <c r="L36" s="161"/>
      <c r="M36" s="162"/>
      <c r="N36" s="163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5"/>
      <c r="AA36" s="104"/>
      <c r="AB36" s="104"/>
    </row>
    <row r="37" spans="1:28" ht="40.5" customHeight="1">
      <c r="A37" s="92" t="str">
        <f t="shared" si="0"/>
        <v>41 - 5004424.VIGILANCIA, INVESTIGACION Y TECNOLOGIAS EN NUTRICION</v>
      </c>
      <c r="B37" s="92" t="str">
        <f t="shared" si="1"/>
        <v>3000001.ACCIONES COMUNES</v>
      </c>
      <c r="C37" s="92" t="str">
        <f t="shared" si="2"/>
        <v>1001.PRODUCTOS ESPECIFICOS PARA DESARROLLO INFANTIL TEMPRANO</v>
      </c>
      <c r="D37" s="93" t="str">
        <f t="shared" si="3"/>
        <v>00. RECURSOS ORDINARIOS</v>
      </c>
      <c r="E37" s="94" t="str">
        <f t="shared" si="4"/>
        <v>DIRECCION EJECUTIVA DE GESTION ESTRATEGICA Y ARTICULACION EN SALUD PUBLICA</v>
      </c>
      <c r="F37" s="94" t="str">
        <f t="shared" si="5"/>
        <v>DIRECCION DE ATENCION INTEGRAL DE SALUD</v>
      </c>
      <c r="G37" s="95" t="str">
        <f t="shared" si="6"/>
        <v>00. RECURSOS ORDINARIOS</v>
      </c>
      <c r="H37" s="111" t="s">
        <v>155</v>
      </c>
      <c r="I37" s="131" t="s">
        <v>156</v>
      </c>
      <c r="J37" s="702" t="s">
        <v>187</v>
      </c>
      <c r="K37" s="113" t="s">
        <v>147</v>
      </c>
      <c r="L37" s="114">
        <v>100</v>
      </c>
      <c r="M37" s="116">
        <v>7</v>
      </c>
      <c r="N37" s="116">
        <f t="shared" ref="N37:N46" si="16">M37*L37</f>
        <v>700</v>
      </c>
      <c r="O37" s="116"/>
      <c r="P37" s="116"/>
      <c r="Q37" s="132"/>
      <c r="R37" s="132">
        <f t="shared" ref="R37:R41" si="17">N37</f>
        <v>700</v>
      </c>
      <c r="S37" s="133"/>
      <c r="T37" s="133"/>
      <c r="U37" s="134"/>
      <c r="V37" s="134"/>
      <c r="W37" s="134"/>
      <c r="X37" s="134"/>
      <c r="Y37" s="134"/>
      <c r="Z37" s="134"/>
      <c r="AA37" s="104"/>
      <c r="AB37" s="104"/>
    </row>
    <row r="38" spans="1:28" ht="42.75" customHeight="1">
      <c r="A38" s="92" t="str">
        <f t="shared" si="0"/>
        <v>41 - 5004424.VIGILANCIA, INVESTIGACION Y TECNOLOGIAS EN NUTRICION</v>
      </c>
      <c r="B38" s="92" t="str">
        <f t="shared" si="1"/>
        <v>3000001.ACCIONES COMUNES</v>
      </c>
      <c r="C38" s="92" t="str">
        <f t="shared" si="2"/>
        <v>1001.PRODUCTOS ESPECIFICOS PARA DESARROLLO INFANTIL TEMPRANO</v>
      </c>
      <c r="D38" s="93" t="str">
        <f t="shared" si="3"/>
        <v>00. RECURSOS ORDINARIOS</v>
      </c>
      <c r="E38" s="94" t="str">
        <f t="shared" si="4"/>
        <v>DIRECCION EJECUTIVA DE GESTION ESTRATEGICA Y ARTICULACION EN SALUD PUBLICA</v>
      </c>
      <c r="F38" s="94" t="str">
        <f t="shared" si="5"/>
        <v>DIRECCION DE ATENCION INTEGRAL DE SALUD</v>
      </c>
      <c r="G38" s="95" t="str">
        <f t="shared" si="6"/>
        <v>00. RECURSOS ORDINARIOS</v>
      </c>
      <c r="H38" s="111" t="s">
        <v>144</v>
      </c>
      <c r="I38" s="112" t="s">
        <v>145</v>
      </c>
      <c r="J38" s="694" t="s">
        <v>188</v>
      </c>
      <c r="K38" s="113" t="s">
        <v>147</v>
      </c>
      <c r="L38" s="114">
        <v>40</v>
      </c>
      <c r="M38" s="116">
        <v>84</v>
      </c>
      <c r="N38" s="116">
        <f t="shared" si="16"/>
        <v>3360</v>
      </c>
      <c r="O38" s="116"/>
      <c r="P38" s="116"/>
      <c r="Q38" s="132"/>
      <c r="R38" s="132">
        <f t="shared" si="17"/>
        <v>3360</v>
      </c>
      <c r="S38" s="133"/>
      <c r="T38" s="133"/>
      <c r="U38" s="134"/>
      <c r="V38" s="134"/>
      <c r="W38" s="134"/>
      <c r="X38" s="134"/>
      <c r="Y38" s="134"/>
      <c r="Z38" s="134"/>
      <c r="AA38" s="104"/>
      <c r="AB38" s="104"/>
    </row>
    <row r="39" spans="1:28" ht="39" customHeight="1">
      <c r="A39" s="92" t="str">
        <f t="shared" si="0"/>
        <v>41 - 5004424.VIGILANCIA, INVESTIGACION Y TECNOLOGIAS EN NUTRICION</v>
      </c>
      <c r="B39" s="92" t="str">
        <f t="shared" si="1"/>
        <v>3000001.ACCIONES COMUNES</v>
      </c>
      <c r="C39" s="92" t="str">
        <f t="shared" si="2"/>
        <v>1001.PRODUCTOS ESPECIFICOS PARA DESARROLLO INFANTIL TEMPRANO</v>
      </c>
      <c r="D39" s="93" t="str">
        <f t="shared" si="3"/>
        <v>00. RECURSOS ORDINARIOS</v>
      </c>
      <c r="E39" s="94" t="str">
        <f t="shared" si="4"/>
        <v>DIRECCION EJECUTIVA DE GESTION ESTRATEGICA Y ARTICULACION EN SALUD PUBLICA</v>
      </c>
      <c r="F39" s="94" t="str">
        <f t="shared" si="5"/>
        <v>DIRECCION DE ATENCION INTEGRAL DE SALUD</v>
      </c>
      <c r="G39" s="95" t="str">
        <f t="shared" si="6"/>
        <v>00. RECURSOS ORDINARIOS</v>
      </c>
      <c r="H39" s="136" t="s">
        <v>144</v>
      </c>
      <c r="I39" s="166" t="s">
        <v>145</v>
      </c>
      <c r="J39" s="704" t="s">
        <v>189</v>
      </c>
      <c r="K39" s="167" t="s">
        <v>147</v>
      </c>
      <c r="L39" s="127">
        <v>8</v>
      </c>
      <c r="M39" s="128">
        <v>147</v>
      </c>
      <c r="N39" s="128">
        <f t="shared" si="16"/>
        <v>1176</v>
      </c>
      <c r="O39" s="128"/>
      <c r="P39" s="128"/>
      <c r="Q39" s="133"/>
      <c r="R39" s="133">
        <f t="shared" si="17"/>
        <v>1176</v>
      </c>
      <c r="S39" s="133"/>
      <c r="T39" s="133"/>
      <c r="U39" s="134"/>
      <c r="V39" s="134"/>
      <c r="W39" s="134"/>
      <c r="X39" s="134"/>
      <c r="Y39" s="134"/>
      <c r="Z39" s="134"/>
      <c r="AA39" s="104"/>
      <c r="AB39" s="104"/>
    </row>
    <row r="40" spans="1:28" ht="34.5" customHeight="1">
      <c r="A40" s="92" t="str">
        <f t="shared" si="0"/>
        <v>41 - 5004424.VIGILANCIA, INVESTIGACION Y TECNOLOGIAS EN NUTRICION</v>
      </c>
      <c r="B40" s="92" t="str">
        <f t="shared" si="1"/>
        <v>3000001.ACCIONES COMUNES</v>
      </c>
      <c r="C40" s="92" t="str">
        <f t="shared" si="2"/>
        <v>1001.PRODUCTOS ESPECIFICOS PARA DESARROLLO INFANTIL TEMPRANO</v>
      </c>
      <c r="D40" s="93" t="str">
        <f t="shared" si="3"/>
        <v>00. RECURSOS ORDINARIOS</v>
      </c>
      <c r="E40" s="94" t="str">
        <f t="shared" si="4"/>
        <v>DIRECCION EJECUTIVA DE GESTION ESTRATEGICA Y ARTICULACION EN SALUD PUBLICA</v>
      </c>
      <c r="F40" s="94" t="str">
        <f t="shared" si="5"/>
        <v>DIRECCION DE ATENCION INTEGRAL DE SALUD</v>
      </c>
      <c r="G40" s="95" t="str">
        <f t="shared" si="6"/>
        <v>00. RECURSOS ORDINARIOS</v>
      </c>
      <c r="H40" s="140" t="s">
        <v>162</v>
      </c>
      <c r="I40" s="141" t="s">
        <v>163</v>
      </c>
      <c r="J40" s="705" t="s">
        <v>164</v>
      </c>
      <c r="K40" s="142" t="s">
        <v>147</v>
      </c>
      <c r="L40" s="127">
        <v>18</v>
      </c>
      <c r="M40" s="139">
        <v>20</v>
      </c>
      <c r="N40" s="128">
        <f t="shared" si="16"/>
        <v>360</v>
      </c>
      <c r="O40" s="128"/>
      <c r="P40" s="128"/>
      <c r="Q40" s="133"/>
      <c r="R40" s="133">
        <f t="shared" si="17"/>
        <v>360</v>
      </c>
      <c r="S40" s="133"/>
      <c r="T40" s="133"/>
      <c r="U40" s="134"/>
      <c r="V40" s="134"/>
      <c r="W40" s="134"/>
      <c r="X40" s="134"/>
      <c r="Y40" s="134"/>
      <c r="Z40" s="134"/>
      <c r="AA40" s="104"/>
      <c r="AB40" s="104"/>
    </row>
    <row r="41" spans="1:28" ht="34.5" customHeight="1">
      <c r="A41" s="92" t="str">
        <f t="shared" si="0"/>
        <v>41 - 5004424.VIGILANCIA, INVESTIGACION Y TECNOLOGIAS EN NUTRICION</v>
      </c>
      <c r="B41" s="92" t="str">
        <f t="shared" si="1"/>
        <v>3000001.ACCIONES COMUNES</v>
      </c>
      <c r="C41" s="92" t="str">
        <f t="shared" si="2"/>
        <v>1001.PRODUCTOS ESPECIFICOS PARA DESARROLLO INFANTIL TEMPRANO</v>
      </c>
      <c r="D41" s="93" t="str">
        <f t="shared" si="3"/>
        <v>00. RECURSOS ORDINARIOS</v>
      </c>
      <c r="E41" s="94" t="str">
        <f t="shared" si="4"/>
        <v>DIRECCION EJECUTIVA DE GESTION ESTRATEGICA Y ARTICULACION EN SALUD PUBLICA</v>
      </c>
      <c r="F41" s="94" t="str">
        <f t="shared" si="5"/>
        <v>DIRECCION DE ATENCION INTEGRAL DE SALUD</v>
      </c>
      <c r="G41" s="95" t="str">
        <f t="shared" si="6"/>
        <v>00. RECURSOS ORDINARIOS</v>
      </c>
      <c r="H41" s="136" t="s">
        <v>159</v>
      </c>
      <c r="I41" s="137" t="s">
        <v>160</v>
      </c>
      <c r="J41" s="700" t="s">
        <v>161</v>
      </c>
      <c r="K41" s="138" t="s">
        <v>147</v>
      </c>
      <c r="L41" s="127">
        <v>3</v>
      </c>
      <c r="M41" s="139">
        <v>70</v>
      </c>
      <c r="N41" s="128">
        <f t="shared" si="16"/>
        <v>210</v>
      </c>
      <c r="O41" s="128"/>
      <c r="P41" s="128"/>
      <c r="Q41" s="133"/>
      <c r="R41" s="133">
        <f t="shared" si="17"/>
        <v>210</v>
      </c>
      <c r="S41" s="133"/>
      <c r="T41" s="133"/>
      <c r="U41" s="134"/>
      <c r="V41" s="134"/>
      <c r="W41" s="134"/>
      <c r="X41" s="134"/>
      <c r="Y41" s="134"/>
      <c r="Z41" s="134"/>
      <c r="AA41" s="104"/>
      <c r="AB41" s="104"/>
    </row>
    <row r="42" spans="1:28" ht="34.5" customHeight="1">
      <c r="A42" s="92" t="str">
        <f t="shared" si="0"/>
        <v>41 - 5004424.VIGILANCIA, INVESTIGACION Y TECNOLOGIAS EN NUTRICION</v>
      </c>
      <c r="B42" s="92" t="str">
        <f t="shared" si="1"/>
        <v>3000001.ACCIONES COMUNES</v>
      </c>
      <c r="C42" s="92" t="str">
        <f t="shared" si="2"/>
        <v>1001.PRODUCTOS ESPECIFICOS PARA DESARROLLO INFANTIL TEMPRANO</v>
      </c>
      <c r="D42" s="93" t="str">
        <f t="shared" si="3"/>
        <v>00. RECURSOS ORDINARIOS</v>
      </c>
      <c r="E42" s="94" t="str">
        <f t="shared" si="4"/>
        <v>DIRECCION EJECUTIVA DE GESTION ESTRATEGICA Y ARTICULACION EN SALUD PUBLICA</v>
      </c>
      <c r="F42" s="94" t="str">
        <f t="shared" si="5"/>
        <v>DIRECCION DE ATENCION INTEGRAL DE SALUD</v>
      </c>
      <c r="G42" s="95" t="str">
        <f t="shared" si="6"/>
        <v>00. RECURSOS ORDINARIOS</v>
      </c>
      <c r="H42" s="121" t="s">
        <v>171</v>
      </c>
      <c r="I42" s="112" t="s">
        <v>182</v>
      </c>
      <c r="J42" s="694" t="s">
        <v>183</v>
      </c>
      <c r="K42" s="154" t="s">
        <v>184</v>
      </c>
      <c r="L42" s="120">
        <v>100</v>
      </c>
      <c r="M42" s="116">
        <v>0.65</v>
      </c>
      <c r="N42" s="116">
        <f t="shared" si="16"/>
        <v>65</v>
      </c>
      <c r="O42" s="117"/>
      <c r="P42" s="117">
        <f t="shared" ref="P42:P46" si="18">N42</f>
        <v>65</v>
      </c>
      <c r="Q42" s="146"/>
      <c r="R42" s="132"/>
      <c r="S42" s="132"/>
      <c r="T42" s="132"/>
      <c r="U42" s="147"/>
      <c r="V42" s="147"/>
      <c r="W42" s="147"/>
      <c r="X42" s="147"/>
      <c r="Y42" s="147"/>
      <c r="Z42" s="147"/>
      <c r="AA42" s="148"/>
      <c r="AB42" s="148"/>
    </row>
    <row r="43" spans="1:28" ht="19.5" customHeight="1">
      <c r="A43" s="92" t="str">
        <f t="shared" si="0"/>
        <v>41 - 5004424.VIGILANCIA, INVESTIGACION Y TECNOLOGIAS EN NUTRICION</v>
      </c>
      <c r="B43" s="92" t="str">
        <f t="shared" si="1"/>
        <v>3000001.ACCIONES COMUNES</v>
      </c>
      <c r="C43" s="92" t="str">
        <f t="shared" si="2"/>
        <v>1001.PRODUCTOS ESPECIFICOS PARA DESARROLLO INFANTIL TEMPRANO</v>
      </c>
      <c r="D43" s="93" t="str">
        <f t="shared" si="3"/>
        <v>00. RECURSOS ORDINARIOS</v>
      </c>
      <c r="E43" s="94" t="str">
        <f t="shared" si="4"/>
        <v>DIRECCION EJECUTIVA DE GESTION ESTRATEGICA Y ARTICULACION EN SALUD PUBLICA</v>
      </c>
      <c r="F43" s="94" t="str">
        <f t="shared" si="5"/>
        <v>DIRECCION DE ATENCION INTEGRAL DE SALUD</v>
      </c>
      <c r="G43" s="95" t="str">
        <f t="shared" si="6"/>
        <v>00. RECURSOS ORDINARIOS</v>
      </c>
      <c r="H43" s="121" t="s">
        <v>171</v>
      </c>
      <c r="I43" s="154" t="s">
        <v>184</v>
      </c>
      <c r="J43" s="694" t="s">
        <v>185</v>
      </c>
      <c r="K43" s="154" t="s">
        <v>184</v>
      </c>
      <c r="L43" s="114">
        <v>5</v>
      </c>
      <c r="M43" s="116">
        <v>11.8</v>
      </c>
      <c r="N43" s="116">
        <f t="shared" si="16"/>
        <v>59</v>
      </c>
      <c r="O43" s="117"/>
      <c r="P43" s="117">
        <f t="shared" si="18"/>
        <v>59</v>
      </c>
      <c r="Q43" s="146"/>
      <c r="R43" s="132"/>
      <c r="S43" s="132"/>
      <c r="T43" s="132"/>
      <c r="U43" s="147"/>
      <c r="V43" s="147"/>
      <c r="W43" s="147"/>
      <c r="X43" s="169">
        <f t="shared" ref="X43:Z43" si="19">SUM(X37:X42)</f>
        <v>0</v>
      </c>
      <c r="Y43" s="169">
        <f t="shared" si="19"/>
        <v>0</v>
      </c>
      <c r="Z43" s="169">
        <f t="shared" si="19"/>
        <v>0</v>
      </c>
      <c r="AA43" s="148"/>
      <c r="AB43" s="148"/>
    </row>
    <row r="44" spans="1:28" ht="27" customHeight="1">
      <c r="A44" s="92" t="str">
        <f t="shared" si="0"/>
        <v>41 - 5004424.VIGILANCIA, INVESTIGACION Y TECNOLOGIAS EN NUTRICION</v>
      </c>
      <c r="B44" s="92" t="str">
        <f t="shared" si="1"/>
        <v>3000001.ACCIONES COMUNES</v>
      </c>
      <c r="C44" s="92" t="str">
        <f t="shared" si="2"/>
        <v>1001.PRODUCTOS ESPECIFICOS PARA DESARROLLO INFANTIL TEMPRANO</v>
      </c>
      <c r="D44" s="93" t="str">
        <f t="shared" si="3"/>
        <v>00. RECURSOS ORDINARIOS</v>
      </c>
      <c r="E44" s="94" t="str">
        <f t="shared" si="4"/>
        <v>DIRECCION EJECUTIVA DE GESTION ESTRATEGICA Y ARTICULACION EN SALUD PUBLICA</v>
      </c>
      <c r="F44" s="94" t="str">
        <f t="shared" si="5"/>
        <v>DIRECCION DE ATENCION INTEGRAL DE SALUD</v>
      </c>
      <c r="G44" s="95" t="str">
        <f t="shared" si="6"/>
        <v>00. RECURSOS ORDINARIOS</v>
      </c>
      <c r="H44" s="121" t="s">
        <v>171</v>
      </c>
      <c r="I44" s="154" t="s">
        <v>190</v>
      </c>
      <c r="J44" s="694" t="s">
        <v>191</v>
      </c>
      <c r="K44" s="170" t="s">
        <v>192</v>
      </c>
      <c r="L44" s="114">
        <v>15</v>
      </c>
      <c r="M44" s="116">
        <v>16.5</v>
      </c>
      <c r="N44" s="116">
        <f t="shared" si="16"/>
        <v>247.5</v>
      </c>
      <c r="O44" s="117"/>
      <c r="P44" s="117">
        <f t="shared" si="18"/>
        <v>247.5</v>
      </c>
      <c r="Q44" s="146"/>
      <c r="R44" s="132"/>
      <c r="S44" s="132"/>
      <c r="T44" s="132"/>
      <c r="U44" s="147"/>
      <c r="V44" s="147"/>
      <c r="W44" s="147"/>
      <c r="X44" s="171"/>
      <c r="Y44" s="171"/>
      <c r="Z44" s="172"/>
      <c r="AA44" s="148"/>
      <c r="AB44" s="148"/>
    </row>
    <row r="45" spans="1:28" ht="30" customHeight="1">
      <c r="A45" s="92" t="str">
        <f t="shared" si="0"/>
        <v>41 - 5004424.VIGILANCIA, INVESTIGACION Y TECNOLOGIAS EN NUTRICION</v>
      </c>
      <c r="B45" s="92" t="str">
        <f t="shared" si="1"/>
        <v>3000001.ACCIONES COMUNES</v>
      </c>
      <c r="C45" s="92" t="str">
        <f t="shared" si="2"/>
        <v>1001.PRODUCTOS ESPECIFICOS PARA DESARROLLO INFANTIL TEMPRANO</v>
      </c>
      <c r="D45" s="93" t="str">
        <f t="shared" si="3"/>
        <v>00. RECURSOS ORDINARIOS</v>
      </c>
      <c r="E45" s="94" t="str">
        <f t="shared" si="4"/>
        <v>DIRECCION EJECUTIVA DE GESTION ESTRATEGICA Y ARTICULACION EN SALUD PUBLICA</v>
      </c>
      <c r="F45" s="94" t="str">
        <f t="shared" si="5"/>
        <v>DIRECCION DE ATENCION INTEGRAL DE SALUD</v>
      </c>
      <c r="G45" s="95" t="str">
        <f t="shared" si="6"/>
        <v>00. RECURSOS ORDINARIOS</v>
      </c>
      <c r="H45" s="121" t="s">
        <v>171</v>
      </c>
      <c r="I45" s="154" t="s">
        <v>193</v>
      </c>
      <c r="J45" s="694" t="s">
        <v>194</v>
      </c>
      <c r="K45" s="113" t="s">
        <v>168</v>
      </c>
      <c r="L45" s="114">
        <v>2</v>
      </c>
      <c r="M45" s="116">
        <v>453.85700000000003</v>
      </c>
      <c r="N45" s="116">
        <f t="shared" si="16"/>
        <v>907.71400000000006</v>
      </c>
      <c r="O45" s="117"/>
      <c r="P45" s="117">
        <f t="shared" si="18"/>
        <v>907.71400000000006</v>
      </c>
      <c r="Q45" s="146"/>
      <c r="R45" s="132"/>
      <c r="S45" s="132"/>
      <c r="T45" s="132"/>
      <c r="U45" s="147"/>
      <c r="V45" s="147"/>
      <c r="W45" s="147"/>
      <c r="X45" s="147"/>
      <c r="Y45" s="147"/>
      <c r="Z45" s="147"/>
      <c r="AA45" s="148"/>
      <c r="AB45" s="148"/>
    </row>
    <row r="46" spans="1:28" ht="24.75" customHeight="1">
      <c r="A46" s="92" t="str">
        <f t="shared" si="0"/>
        <v>41 - 5004424.VIGILANCIA, INVESTIGACION Y TECNOLOGIAS EN NUTRICION</v>
      </c>
      <c r="B46" s="92" t="str">
        <f t="shared" si="1"/>
        <v>3000001.ACCIONES COMUNES</v>
      </c>
      <c r="C46" s="92" t="str">
        <f t="shared" si="2"/>
        <v>1001.PRODUCTOS ESPECIFICOS PARA DESARROLLO INFANTIL TEMPRANO</v>
      </c>
      <c r="D46" s="93" t="str">
        <f t="shared" si="3"/>
        <v>00. RECURSOS ORDINARIOS</v>
      </c>
      <c r="E46" s="94" t="str">
        <f t="shared" si="4"/>
        <v>DIRECCION EJECUTIVA DE GESTION ESTRATEGICA Y ARTICULACION EN SALUD PUBLICA</v>
      </c>
      <c r="F46" s="94" t="str">
        <f t="shared" si="5"/>
        <v>DIRECCION DE ATENCION INTEGRAL DE SALUD</v>
      </c>
      <c r="G46" s="95" t="str">
        <f t="shared" si="6"/>
        <v>00. RECURSOS ORDINARIOS</v>
      </c>
      <c r="H46" s="121" t="s">
        <v>171</v>
      </c>
      <c r="I46" s="112" t="s">
        <v>195</v>
      </c>
      <c r="J46" s="706" t="s">
        <v>196</v>
      </c>
      <c r="K46" s="113" t="s">
        <v>168</v>
      </c>
      <c r="L46" s="114">
        <v>4</v>
      </c>
      <c r="M46" s="116">
        <v>75</v>
      </c>
      <c r="N46" s="116">
        <f t="shared" si="16"/>
        <v>300</v>
      </c>
      <c r="O46" s="116"/>
      <c r="P46" s="117">
        <f t="shared" si="18"/>
        <v>300</v>
      </c>
      <c r="Q46" s="146"/>
      <c r="R46" s="132"/>
      <c r="S46" s="132"/>
      <c r="T46" s="132"/>
      <c r="U46" s="147"/>
      <c r="V46" s="147"/>
      <c r="W46" s="147"/>
      <c r="X46" s="147"/>
      <c r="Y46" s="147"/>
      <c r="Z46" s="147"/>
      <c r="AA46" s="148"/>
      <c r="AB46" s="148"/>
    </row>
    <row r="47" spans="1:28" ht="24.75" customHeight="1">
      <c r="A47" s="92" t="str">
        <f t="shared" si="0"/>
        <v>41 - 5004424.VIGILANCIA, INVESTIGACION Y TECNOLOGIAS EN NUTRICION</v>
      </c>
      <c r="B47" s="92" t="str">
        <f t="shared" ref="B47:B78" si="20">VLOOKUP(A47,Estructura,3,FALSE)</f>
        <v>3000001.ACCIONES COMUNES</v>
      </c>
      <c r="C47" s="92" t="str">
        <f t="shared" ref="C47:C78" si="21">VLOOKUP(A47,Estructura,2,FALSE)</f>
        <v>1001.PRODUCTOS ESPECIFICOS PARA DESARROLLO INFANTIL TEMPRANO</v>
      </c>
      <c r="D47" s="93" t="str">
        <f t="shared" si="3"/>
        <v>00. RECURSOS ORDINARIOS</v>
      </c>
      <c r="E47" s="94" t="str">
        <f t="shared" si="4"/>
        <v>DIRECCION EJECUTIVA DE GESTION ESTRATEGICA Y ARTICULACION EN SALUD PUBLICA</v>
      </c>
      <c r="F47" s="94" t="str">
        <f t="shared" si="5"/>
        <v>DIRECCION DE ATENCION INTEGRAL DE SALUD</v>
      </c>
      <c r="G47" s="95" t="str">
        <f t="shared" si="6"/>
        <v>00. RECURSOS ORDINARIOS</v>
      </c>
      <c r="H47" s="124" t="s">
        <v>153</v>
      </c>
      <c r="I47" s="155"/>
      <c r="J47" s="707"/>
      <c r="K47" s="173"/>
      <c r="L47" s="174"/>
      <c r="M47" s="175"/>
      <c r="N47" s="129">
        <f t="shared" ref="N47:W47" si="22">SUM(N37:N46)</f>
        <v>7385.2139999999999</v>
      </c>
      <c r="O47" s="159">
        <f t="shared" si="22"/>
        <v>0</v>
      </c>
      <c r="P47" s="159">
        <f t="shared" si="22"/>
        <v>1579.2139999999999</v>
      </c>
      <c r="Q47" s="159">
        <f t="shared" si="22"/>
        <v>0</v>
      </c>
      <c r="R47" s="159">
        <f t="shared" si="22"/>
        <v>5806</v>
      </c>
      <c r="S47" s="159">
        <f t="shared" si="22"/>
        <v>0</v>
      </c>
      <c r="T47" s="159">
        <f t="shared" si="22"/>
        <v>0</v>
      </c>
      <c r="U47" s="159">
        <f t="shared" si="22"/>
        <v>0</v>
      </c>
      <c r="V47" s="159">
        <f t="shared" si="22"/>
        <v>0</v>
      </c>
      <c r="W47" s="159">
        <f t="shared" si="22"/>
        <v>0</v>
      </c>
      <c r="X47" s="133">
        <v>0</v>
      </c>
      <c r="Y47" s="133">
        <v>0</v>
      </c>
      <c r="Z47" s="133">
        <v>0</v>
      </c>
      <c r="AA47" s="104"/>
      <c r="AB47" s="104"/>
    </row>
    <row r="48" spans="1:28" ht="24.75" customHeight="1">
      <c r="A48" s="92" t="str">
        <f t="shared" si="0"/>
        <v>41 - 5004424.VIGILANCIA, INVESTIGACION Y TECNOLOGIAS EN NUTRICION</v>
      </c>
      <c r="B48" s="92" t="str">
        <f t="shared" si="20"/>
        <v>3000001.ACCIONES COMUNES</v>
      </c>
      <c r="C48" s="92" t="str">
        <f t="shared" si="21"/>
        <v>1001.PRODUCTOS ESPECIFICOS PARA DESARROLLO INFANTIL TEMPRANO</v>
      </c>
      <c r="D48" s="93" t="str">
        <f t="shared" si="3"/>
        <v>00. RECURSOS ORDINARIOS</v>
      </c>
      <c r="E48" s="94" t="str">
        <f t="shared" si="4"/>
        <v>DIRECCION EJECUTIVA DE GESTION ESTRATEGICA Y ARTICULACION EN SALUD PUBLICA</v>
      </c>
      <c r="F48" s="94" t="str">
        <f t="shared" si="5"/>
        <v>DIRECCION DE ATENCION INTEGRAL DE SALUD</v>
      </c>
      <c r="G48" s="95" t="str">
        <f t="shared" si="6"/>
        <v>00. RECURSOS ORDINARIOS</v>
      </c>
      <c r="H48" s="105" t="s">
        <v>142</v>
      </c>
      <c r="I48" s="106" t="s">
        <v>197</v>
      </c>
      <c r="J48" s="693"/>
      <c r="K48" s="160"/>
      <c r="L48" s="161"/>
      <c r="M48" s="162"/>
      <c r="N48" s="163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5"/>
      <c r="AA48" s="104"/>
      <c r="AB48" s="104"/>
    </row>
    <row r="49" spans="1:28" ht="39.75" customHeight="1">
      <c r="A49" s="92" t="str">
        <f t="shared" si="0"/>
        <v>41 - 5004424.VIGILANCIA, INVESTIGACION Y TECNOLOGIAS EN NUTRICION</v>
      </c>
      <c r="B49" s="92" t="str">
        <f t="shared" si="20"/>
        <v>3000001.ACCIONES COMUNES</v>
      </c>
      <c r="C49" s="92" t="str">
        <f t="shared" si="21"/>
        <v>1001.PRODUCTOS ESPECIFICOS PARA DESARROLLO INFANTIL TEMPRANO</v>
      </c>
      <c r="D49" s="93" t="str">
        <f t="shared" si="3"/>
        <v>00. RECURSOS ORDINARIOS</v>
      </c>
      <c r="E49" s="94" t="str">
        <f t="shared" si="4"/>
        <v>DIRECCION EJECUTIVA DE GESTION ESTRATEGICA Y ARTICULACION EN SALUD PUBLICA</v>
      </c>
      <c r="F49" s="94" t="str">
        <f t="shared" si="5"/>
        <v>DIRECCION DE ATENCION INTEGRAL DE SALUD</v>
      </c>
      <c r="G49" s="95" t="str">
        <f t="shared" si="6"/>
        <v>00. RECURSOS ORDINARIOS</v>
      </c>
      <c r="H49" s="136" t="s">
        <v>144</v>
      </c>
      <c r="I49" s="166" t="s">
        <v>145</v>
      </c>
      <c r="J49" s="704" t="s">
        <v>198</v>
      </c>
      <c r="K49" s="167" t="s">
        <v>147</v>
      </c>
      <c r="L49" s="176">
        <v>41</v>
      </c>
      <c r="M49" s="128">
        <v>84</v>
      </c>
      <c r="N49" s="116">
        <v>4629</v>
      </c>
      <c r="O49" s="128"/>
      <c r="P49" s="128"/>
      <c r="Q49" s="133"/>
      <c r="R49" s="133">
        <f>N49</f>
        <v>4629</v>
      </c>
      <c r="S49" s="133"/>
      <c r="T49" s="133"/>
      <c r="U49" s="133"/>
      <c r="V49" s="134"/>
      <c r="W49" s="134"/>
      <c r="X49" s="134"/>
      <c r="Y49" s="134"/>
      <c r="Z49" s="134"/>
      <c r="AA49" s="104"/>
      <c r="AB49" s="104"/>
    </row>
    <row r="50" spans="1:28" ht="42" customHeight="1">
      <c r="A50" s="92" t="str">
        <f t="shared" si="0"/>
        <v>41 - 5004424.VIGILANCIA, INVESTIGACION Y TECNOLOGIAS EN NUTRICION</v>
      </c>
      <c r="B50" s="92" t="str">
        <f t="shared" si="20"/>
        <v>3000001.ACCIONES COMUNES</v>
      </c>
      <c r="C50" s="92" t="str">
        <f t="shared" si="21"/>
        <v>1001.PRODUCTOS ESPECIFICOS PARA DESARROLLO INFANTIL TEMPRANO</v>
      </c>
      <c r="D50" s="93" t="str">
        <f t="shared" si="3"/>
        <v>00. RECURSOS ORDINARIOS</v>
      </c>
      <c r="E50" s="94" t="str">
        <f t="shared" si="4"/>
        <v>DIRECCION EJECUTIVA DE GESTION ESTRATEGICA Y ARTICULACION EN SALUD PUBLICA</v>
      </c>
      <c r="F50" s="94" t="str">
        <f t="shared" si="5"/>
        <v>DIRECCION DE ATENCION INTEGRAL DE SALUD</v>
      </c>
      <c r="G50" s="95" t="str">
        <f t="shared" si="6"/>
        <v>00. RECURSOS ORDINARIOS</v>
      </c>
      <c r="H50" s="136" t="s">
        <v>144</v>
      </c>
      <c r="I50" s="166" t="s">
        <v>145</v>
      </c>
      <c r="J50" s="704" t="s">
        <v>189</v>
      </c>
      <c r="K50" s="167" t="s">
        <v>147</v>
      </c>
      <c r="L50" s="127">
        <v>8</v>
      </c>
      <c r="M50" s="128">
        <v>147</v>
      </c>
      <c r="N50" s="128">
        <f t="shared" ref="N50:N51" si="23">M50*L50</f>
        <v>1176</v>
      </c>
      <c r="O50" s="128"/>
      <c r="P50" s="128"/>
      <c r="Q50" s="133"/>
      <c r="R50" s="133">
        <v>588</v>
      </c>
      <c r="S50" s="133">
        <v>588</v>
      </c>
      <c r="T50" s="133"/>
      <c r="U50" s="134"/>
      <c r="V50" s="134"/>
      <c r="W50" s="134"/>
      <c r="X50" s="134"/>
      <c r="Y50" s="134"/>
      <c r="Z50" s="134"/>
      <c r="AA50" s="104"/>
      <c r="AB50" s="104"/>
    </row>
    <row r="51" spans="1:28" ht="40.5" customHeight="1">
      <c r="A51" s="92" t="str">
        <f t="shared" si="0"/>
        <v>41 - 5004424.VIGILANCIA, INVESTIGACION Y TECNOLOGIAS EN NUTRICION</v>
      </c>
      <c r="B51" s="92" t="str">
        <f t="shared" si="20"/>
        <v>3000001.ACCIONES COMUNES</v>
      </c>
      <c r="C51" s="92" t="str">
        <f t="shared" si="21"/>
        <v>1001.PRODUCTOS ESPECIFICOS PARA DESARROLLO INFANTIL TEMPRANO</v>
      </c>
      <c r="D51" s="93" t="str">
        <f t="shared" si="3"/>
        <v>00. RECURSOS ORDINARIOS</v>
      </c>
      <c r="E51" s="94" t="str">
        <f t="shared" si="4"/>
        <v>DIRECCION EJECUTIVA DE GESTION ESTRATEGICA Y ARTICULACION EN SALUD PUBLICA</v>
      </c>
      <c r="F51" s="94" t="str">
        <f t="shared" si="5"/>
        <v>DIRECCION DE ATENCION INTEGRAL DE SALUD</v>
      </c>
      <c r="G51" s="95" t="str">
        <f t="shared" si="6"/>
        <v>00. RECURSOS ORDINARIOS</v>
      </c>
      <c r="H51" s="111" t="s">
        <v>155</v>
      </c>
      <c r="I51" s="131" t="s">
        <v>156</v>
      </c>
      <c r="J51" s="702" t="s">
        <v>187</v>
      </c>
      <c r="K51" s="113" t="s">
        <v>147</v>
      </c>
      <c r="L51" s="120">
        <v>300</v>
      </c>
      <c r="M51" s="116">
        <v>10</v>
      </c>
      <c r="N51" s="116">
        <f t="shared" si="23"/>
        <v>3000</v>
      </c>
      <c r="O51" s="116"/>
      <c r="P51" s="116"/>
      <c r="Q51" s="132"/>
      <c r="R51" s="132">
        <f t="shared" ref="R51:R54" si="24">N51</f>
        <v>3000</v>
      </c>
      <c r="S51" s="133"/>
      <c r="T51" s="133"/>
      <c r="U51" s="134"/>
      <c r="V51" s="134"/>
      <c r="W51" s="134"/>
      <c r="X51" s="134"/>
      <c r="Y51" s="134"/>
      <c r="Z51" s="134"/>
      <c r="AA51" s="104"/>
      <c r="AB51" s="104"/>
    </row>
    <row r="52" spans="1:28" ht="24.75" customHeight="1">
      <c r="A52" s="92" t="str">
        <f t="shared" si="0"/>
        <v>41 - 5004424.VIGILANCIA, INVESTIGACION Y TECNOLOGIAS EN NUTRICION</v>
      </c>
      <c r="B52" s="92" t="str">
        <f t="shared" si="20"/>
        <v>3000001.ACCIONES COMUNES</v>
      </c>
      <c r="C52" s="92" t="str">
        <f t="shared" si="21"/>
        <v>1001.PRODUCTOS ESPECIFICOS PARA DESARROLLO INFANTIL TEMPRANO</v>
      </c>
      <c r="D52" s="93" t="str">
        <f t="shared" si="3"/>
        <v>00. RECURSOS ORDINARIOS</v>
      </c>
      <c r="E52" s="94" t="str">
        <f t="shared" si="4"/>
        <v>DIRECCION EJECUTIVA DE GESTION ESTRATEGICA Y ARTICULACION EN SALUD PUBLICA</v>
      </c>
      <c r="F52" s="94" t="str">
        <f t="shared" si="5"/>
        <v>DIRECCION DE ATENCION INTEGRAL DE SALUD</v>
      </c>
      <c r="G52" s="95" t="str">
        <f t="shared" si="6"/>
        <v>00. RECURSOS ORDINARIOS</v>
      </c>
      <c r="H52" s="121" t="s">
        <v>199</v>
      </c>
      <c r="I52" s="177" t="s">
        <v>200</v>
      </c>
      <c r="J52" s="708" t="s">
        <v>201</v>
      </c>
      <c r="K52" s="178" t="s">
        <v>147</v>
      </c>
      <c r="L52" s="114">
        <v>2</v>
      </c>
      <c r="M52" s="177">
        <v>300</v>
      </c>
      <c r="N52" s="177">
        <f>L52*M52</f>
        <v>600</v>
      </c>
      <c r="O52" s="116"/>
      <c r="P52" s="116"/>
      <c r="Q52" s="132"/>
      <c r="R52" s="132">
        <f t="shared" si="24"/>
        <v>600</v>
      </c>
      <c r="S52" s="133"/>
      <c r="T52" s="133"/>
      <c r="U52" s="134"/>
      <c r="V52" s="134"/>
      <c r="W52" s="134"/>
      <c r="X52" s="134"/>
      <c r="Y52" s="134"/>
      <c r="Z52" s="134"/>
      <c r="AA52" s="104"/>
      <c r="AB52" s="104"/>
    </row>
    <row r="53" spans="1:28" ht="35.25" customHeight="1">
      <c r="A53" s="92" t="str">
        <f t="shared" si="0"/>
        <v>41 - 5004424.VIGILANCIA, INVESTIGACION Y TECNOLOGIAS EN NUTRICION</v>
      </c>
      <c r="B53" s="92" t="str">
        <f t="shared" si="20"/>
        <v>3000001.ACCIONES COMUNES</v>
      </c>
      <c r="C53" s="92" t="str">
        <f t="shared" si="21"/>
        <v>1001.PRODUCTOS ESPECIFICOS PARA DESARROLLO INFANTIL TEMPRANO</v>
      </c>
      <c r="D53" s="93" t="str">
        <f t="shared" si="3"/>
        <v>00. RECURSOS ORDINARIOS</v>
      </c>
      <c r="E53" s="94" t="str">
        <f t="shared" si="4"/>
        <v>DIRECCION EJECUTIVA DE GESTION ESTRATEGICA Y ARTICULACION EN SALUD PUBLICA</v>
      </c>
      <c r="F53" s="94" t="str">
        <f t="shared" si="5"/>
        <v>DIRECCION DE ATENCION INTEGRAL DE SALUD</v>
      </c>
      <c r="G53" s="95" t="str">
        <f t="shared" si="6"/>
        <v>00. RECURSOS ORDINARIOS</v>
      </c>
      <c r="H53" s="136" t="s">
        <v>159</v>
      </c>
      <c r="I53" s="137" t="s">
        <v>160</v>
      </c>
      <c r="J53" s="698" t="s">
        <v>161</v>
      </c>
      <c r="K53" s="138" t="s">
        <v>147</v>
      </c>
      <c r="L53" s="127">
        <v>8</v>
      </c>
      <c r="M53" s="179">
        <v>80</v>
      </c>
      <c r="N53" s="128">
        <f t="shared" ref="N53:N54" si="25">M53*L53</f>
        <v>640</v>
      </c>
      <c r="O53" s="128"/>
      <c r="P53" s="128"/>
      <c r="Q53" s="133"/>
      <c r="R53" s="133">
        <f t="shared" si="24"/>
        <v>640</v>
      </c>
      <c r="S53" s="133"/>
      <c r="T53" s="133"/>
      <c r="U53" s="134"/>
      <c r="V53" s="134"/>
      <c r="W53" s="134"/>
      <c r="X53" s="134"/>
      <c r="Y53" s="134"/>
      <c r="Z53" s="134"/>
      <c r="AA53" s="104"/>
      <c r="AB53" s="104"/>
    </row>
    <row r="54" spans="1:28" ht="24.75" customHeight="1">
      <c r="A54" s="92" t="str">
        <f t="shared" si="0"/>
        <v>41 - 5004424.VIGILANCIA, INVESTIGACION Y TECNOLOGIAS EN NUTRICION</v>
      </c>
      <c r="B54" s="92" t="str">
        <f t="shared" si="20"/>
        <v>3000001.ACCIONES COMUNES</v>
      </c>
      <c r="C54" s="92" t="str">
        <f t="shared" si="21"/>
        <v>1001.PRODUCTOS ESPECIFICOS PARA DESARROLLO INFANTIL TEMPRANO</v>
      </c>
      <c r="D54" s="93" t="str">
        <f t="shared" si="3"/>
        <v>00. RECURSOS ORDINARIOS</v>
      </c>
      <c r="E54" s="94" t="str">
        <f t="shared" si="4"/>
        <v>DIRECCION EJECUTIVA DE GESTION ESTRATEGICA Y ARTICULACION EN SALUD PUBLICA</v>
      </c>
      <c r="F54" s="94" t="str">
        <f t="shared" si="5"/>
        <v>DIRECCION DE ATENCION INTEGRAL DE SALUD</v>
      </c>
      <c r="G54" s="95" t="str">
        <f t="shared" si="6"/>
        <v>00. RECURSOS ORDINARIOS</v>
      </c>
      <c r="H54" s="140" t="s">
        <v>162</v>
      </c>
      <c r="I54" s="141" t="s">
        <v>163</v>
      </c>
      <c r="J54" s="699" t="s">
        <v>202</v>
      </c>
      <c r="K54" s="142" t="s">
        <v>147</v>
      </c>
      <c r="L54" s="127">
        <v>10</v>
      </c>
      <c r="M54" s="179">
        <v>20</v>
      </c>
      <c r="N54" s="128">
        <f t="shared" si="25"/>
        <v>200</v>
      </c>
      <c r="O54" s="128"/>
      <c r="P54" s="128"/>
      <c r="Q54" s="133"/>
      <c r="R54" s="133">
        <f t="shared" si="24"/>
        <v>200</v>
      </c>
      <c r="S54" s="133"/>
      <c r="T54" s="133"/>
      <c r="U54" s="134"/>
      <c r="V54" s="134"/>
      <c r="W54" s="134"/>
      <c r="X54" s="134"/>
      <c r="Y54" s="134"/>
      <c r="Z54" s="134"/>
      <c r="AA54" s="104"/>
      <c r="AB54" s="104"/>
    </row>
    <row r="55" spans="1:28" ht="24.75" customHeight="1">
      <c r="A55" s="92" t="str">
        <f t="shared" si="0"/>
        <v>41 - 5004424.VIGILANCIA, INVESTIGACION Y TECNOLOGIAS EN NUTRICION</v>
      </c>
      <c r="B55" s="92" t="str">
        <f t="shared" si="20"/>
        <v>3000001.ACCIONES COMUNES</v>
      </c>
      <c r="C55" s="92" t="str">
        <f t="shared" si="21"/>
        <v>1001.PRODUCTOS ESPECIFICOS PARA DESARROLLO INFANTIL TEMPRANO</v>
      </c>
      <c r="D55" s="93" t="str">
        <f t="shared" si="3"/>
        <v>00. RECURSOS ORDINARIOS</v>
      </c>
      <c r="E55" s="94" t="str">
        <f t="shared" si="4"/>
        <v>DIRECCION EJECUTIVA DE GESTION ESTRATEGICA Y ARTICULACION EN SALUD PUBLICA</v>
      </c>
      <c r="F55" s="94" t="str">
        <f t="shared" si="5"/>
        <v>DIRECCION DE ATENCION INTEGRAL DE SALUD</v>
      </c>
      <c r="G55" s="95" t="str">
        <f t="shared" si="6"/>
        <v>00. RECURSOS ORDINARIOS</v>
      </c>
      <c r="H55" s="124" t="s">
        <v>153</v>
      </c>
      <c r="I55" s="125"/>
      <c r="J55" s="696"/>
      <c r="K55" s="126"/>
      <c r="L55" s="127"/>
      <c r="M55" s="128"/>
      <c r="N55" s="129">
        <f t="shared" ref="N55:Z55" si="26">SUM(N49:N54)</f>
        <v>10245</v>
      </c>
      <c r="O55" s="129">
        <f t="shared" si="26"/>
        <v>0</v>
      </c>
      <c r="P55" s="129">
        <f t="shared" si="26"/>
        <v>0</v>
      </c>
      <c r="Q55" s="129">
        <f t="shared" si="26"/>
        <v>0</v>
      </c>
      <c r="R55" s="129">
        <f t="shared" si="26"/>
        <v>9657</v>
      </c>
      <c r="S55" s="129">
        <f t="shared" si="26"/>
        <v>588</v>
      </c>
      <c r="T55" s="129">
        <f t="shared" si="26"/>
        <v>0</v>
      </c>
      <c r="U55" s="129">
        <f t="shared" si="26"/>
        <v>0</v>
      </c>
      <c r="V55" s="129">
        <f t="shared" si="26"/>
        <v>0</v>
      </c>
      <c r="W55" s="129">
        <f t="shared" si="26"/>
        <v>0</v>
      </c>
      <c r="X55" s="129">
        <f t="shared" si="26"/>
        <v>0</v>
      </c>
      <c r="Y55" s="129">
        <f t="shared" si="26"/>
        <v>0</v>
      </c>
      <c r="Z55" s="129">
        <f t="shared" si="26"/>
        <v>0</v>
      </c>
      <c r="AA55" s="104"/>
      <c r="AB55" s="104"/>
    </row>
    <row r="56" spans="1:28" ht="27.75" customHeight="1">
      <c r="A56" s="92" t="str">
        <f t="shared" si="0"/>
        <v>41 - 5004424.VIGILANCIA, INVESTIGACION Y TECNOLOGIAS EN NUTRICION</v>
      </c>
      <c r="B56" s="92" t="str">
        <f t="shared" si="20"/>
        <v>3000001.ACCIONES COMUNES</v>
      </c>
      <c r="C56" s="92" t="str">
        <f t="shared" si="21"/>
        <v>1001.PRODUCTOS ESPECIFICOS PARA DESARROLLO INFANTIL TEMPRANO</v>
      </c>
      <c r="D56" s="93" t="str">
        <f t="shared" si="3"/>
        <v>00. RECURSOS ORDINARIOS</v>
      </c>
      <c r="E56" s="94" t="str">
        <f t="shared" si="4"/>
        <v>DIRECCION EJECUTIVA DE GESTION ESTRATEGICA Y ARTICULACION EN SALUD PUBLICA</v>
      </c>
      <c r="F56" s="94" t="str">
        <f t="shared" si="5"/>
        <v>DIRECCION DE ATENCION INTEGRAL DE SALUD</v>
      </c>
      <c r="G56" s="95" t="str">
        <f t="shared" si="6"/>
        <v>00. RECURSOS ORDINARIOS</v>
      </c>
      <c r="H56" s="105" t="s">
        <v>142</v>
      </c>
      <c r="I56" s="1011" t="s">
        <v>203</v>
      </c>
      <c r="J56" s="954"/>
      <c r="K56" s="954"/>
      <c r="L56" s="954"/>
      <c r="M56" s="954"/>
      <c r="N56" s="954"/>
      <c r="O56" s="954"/>
      <c r="P56" s="954"/>
      <c r="Q56" s="954"/>
      <c r="R56" s="954"/>
      <c r="S56" s="954"/>
      <c r="T56" s="954"/>
      <c r="U56" s="954"/>
      <c r="V56" s="954"/>
      <c r="W56" s="954"/>
      <c r="X56" s="954"/>
      <c r="Y56" s="954"/>
      <c r="Z56" s="953"/>
      <c r="AA56" s="104"/>
      <c r="AB56" s="104"/>
    </row>
    <row r="57" spans="1:28" ht="26.25" customHeight="1">
      <c r="A57" s="92" t="str">
        <f t="shared" si="0"/>
        <v>41 - 5004424.VIGILANCIA, INVESTIGACION Y TECNOLOGIAS EN NUTRICION</v>
      </c>
      <c r="B57" s="92" t="str">
        <f t="shared" si="20"/>
        <v>3000001.ACCIONES COMUNES</v>
      </c>
      <c r="C57" s="92" t="str">
        <f t="shared" si="21"/>
        <v>1001.PRODUCTOS ESPECIFICOS PARA DESARROLLO INFANTIL TEMPRANO</v>
      </c>
      <c r="D57" s="93" t="str">
        <f t="shared" si="3"/>
        <v>00. RECURSOS ORDINARIOS</v>
      </c>
      <c r="E57" s="94" t="str">
        <f t="shared" si="4"/>
        <v>DIRECCION EJECUTIVA DE GESTION ESTRATEGICA Y ARTICULACION EN SALUD PUBLICA</v>
      </c>
      <c r="F57" s="94" t="str">
        <f t="shared" si="5"/>
        <v>DIRECCION DE ATENCION INTEGRAL DE SALUD</v>
      </c>
      <c r="G57" s="95" t="str">
        <f t="shared" si="6"/>
        <v>00. RECURSOS ORDINARIOS</v>
      </c>
      <c r="H57" s="121" t="s">
        <v>171</v>
      </c>
      <c r="I57" s="154" t="s">
        <v>204</v>
      </c>
      <c r="J57" s="694" t="s">
        <v>205</v>
      </c>
      <c r="K57" s="113" t="s">
        <v>168</v>
      </c>
      <c r="L57" s="114">
        <v>20</v>
      </c>
      <c r="M57" s="116">
        <v>1.5</v>
      </c>
      <c r="N57" s="116">
        <f t="shared" ref="N57:N58" si="27">M57*L57</f>
        <v>30</v>
      </c>
      <c r="O57" s="117"/>
      <c r="P57" s="117">
        <f t="shared" ref="P57:P59" si="28">N57</f>
        <v>30</v>
      </c>
      <c r="Q57" s="146"/>
      <c r="R57" s="117"/>
      <c r="S57" s="117"/>
      <c r="T57" s="117"/>
      <c r="U57" s="180"/>
      <c r="V57" s="180"/>
      <c r="W57" s="180"/>
      <c r="X57" s="180"/>
      <c r="Y57" s="180"/>
      <c r="Z57" s="180"/>
      <c r="AA57" s="148"/>
      <c r="AB57" s="148"/>
    </row>
    <row r="58" spans="1:28" ht="29.25" customHeight="1">
      <c r="A58" s="92" t="str">
        <f t="shared" si="0"/>
        <v>41 - 5004424.VIGILANCIA, INVESTIGACION Y TECNOLOGIAS EN NUTRICION</v>
      </c>
      <c r="B58" s="92" t="str">
        <f t="shared" si="20"/>
        <v>3000001.ACCIONES COMUNES</v>
      </c>
      <c r="C58" s="92" t="str">
        <f t="shared" si="21"/>
        <v>1001.PRODUCTOS ESPECIFICOS PARA DESARROLLO INFANTIL TEMPRANO</v>
      </c>
      <c r="D58" s="93" t="str">
        <f t="shared" si="3"/>
        <v>00. RECURSOS ORDINARIOS</v>
      </c>
      <c r="E58" s="94" t="str">
        <f t="shared" si="4"/>
        <v>DIRECCION EJECUTIVA DE GESTION ESTRATEGICA Y ARTICULACION EN SALUD PUBLICA</v>
      </c>
      <c r="F58" s="94" t="str">
        <f t="shared" si="5"/>
        <v>DIRECCION DE ATENCION INTEGRAL DE SALUD</v>
      </c>
      <c r="G58" s="95" t="str">
        <f t="shared" si="6"/>
        <v>00. RECURSOS ORDINARIOS</v>
      </c>
      <c r="H58" s="121" t="s">
        <v>171</v>
      </c>
      <c r="I58" s="154" t="s">
        <v>206</v>
      </c>
      <c r="J58" s="709" t="s">
        <v>207</v>
      </c>
      <c r="K58" s="181" t="s">
        <v>168</v>
      </c>
      <c r="L58" s="182">
        <v>36</v>
      </c>
      <c r="M58" s="116">
        <v>5</v>
      </c>
      <c r="N58" s="116">
        <f t="shared" si="27"/>
        <v>180</v>
      </c>
      <c r="O58" s="117"/>
      <c r="P58" s="117">
        <f t="shared" si="28"/>
        <v>180</v>
      </c>
      <c r="Q58" s="146"/>
      <c r="R58" s="117"/>
      <c r="S58" s="117"/>
      <c r="T58" s="117"/>
      <c r="U58" s="180"/>
      <c r="V58" s="180"/>
      <c r="W58" s="180"/>
      <c r="X58" s="180"/>
      <c r="Y58" s="180"/>
      <c r="Z58" s="180"/>
      <c r="AA58" s="148"/>
      <c r="AB58" s="148"/>
    </row>
    <row r="59" spans="1:28" ht="29.25" customHeight="1">
      <c r="A59" s="92" t="str">
        <f t="shared" si="0"/>
        <v>41 - 5004424.VIGILANCIA, INVESTIGACION Y TECNOLOGIAS EN NUTRICION</v>
      </c>
      <c r="B59" s="92" t="str">
        <f t="shared" si="20"/>
        <v>3000001.ACCIONES COMUNES</v>
      </c>
      <c r="C59" s="92" t="str">
        <f t="shared" si="21"/>
        <v>1001.PRODUCTOS ESPECIFICOS PARA DESARROLLO INFANTIL TEMPRANO</v>
      </c>
      <c r="D59" s="93" t="str">
        <f t="shared" si="3"/>
        <v>00. RECURSOS ORDINARIOS</v>
      </c>
      <c r="E59" s="94" t="str">
        <f t="shared" si="4"/>
        <v>DIRECCION EJECUTIVA DE GESTION ESTRATEGICA Y ARTICULACION EN SALUD PUBLICA</v>
      </c>
      <c r="F59" s="94" t="str">
        <f t="shared" si="5"/>
        <v>DIRECCION DE ATENCION INTEGRAL DE SALUD</v>
      </c>
      <c r="G59" s="95" t="str">
        <f t="shared" si="6"/>
        <v>00. RECURSOS ORDINARIOS</v>
      </c>
      <c r="H59" s="121" t="s">
        <v>171</v>
      </c>
      <c r="I59" s="112" t="s">
        <v>182</v>
      </c>
      <c r="J59" s="694" t="s">
        <v>183</v>
      </c>
      <c r="K59" s="113" t="s">
        <v>168</v>
      </c>
      <c r="L59" s="114">
        <v>48</v>
      </c>
      <c r="M59" s="116">
        <v>0.65</v>
      </c>
      <c r="N59" s="116">
        <v>31.57</v>
      </c>
      <c r="O59" s="117"/>
      <c r="P59" s="117">
        <f t="shared" si="28"/>
        <v>31.57</v>
      </c>
      <c r="Q59" s="146"/>
      <c r="R59" s="117"/>
      <c r="S59" s="117"/>
      <c r="T59" s="117"/>
      <c r="U59" s="180"/>
      <c r="V59" s="180"/>
      <c r="W59" s="180"/>
      <c r="X59" s="180"/>
      <c r="Y59" s="180"/>
      <c r="Z59" s="180"/>
      <c r="AA59" s="148"/>
      <c r="AB59" s="148"/>
    </row>
    <row r="60" spans="1:28" ht="18" customHeight="1">
      <c r="A60" s="92" t="str">
        <f t="shared" si="0"/>
        <v>41 - 5004424.VIGILANCIA, INVESTIGACION Y TECNOLOGIAS EN NUTRICION</v>
      </c>
      <c r="B60" s="92" t="str">
        <f t="shared" si="20"/>
        <v>3000001.ACCIONES COMUNES</v>
      </c>
      <c r="C60" s="92" t="str">
        <f t="shared" si="21"/>
        <v>1001.PRODUCTOS ESPECIFICOS PARA DESARROLLO INFANTIL TEMPRANO</v>
      </c>
      <c r="D60" s="93" t="str">
        <f t="shared" si="3"/>
        <v>00. RECURSOS ORDINARIOS</v>
      </c>
      <c r="E60" s="94" t="str">
        <f t="shared" si="4"/>
        <v>DIRECCION EJECUTIVA DE GESTION ESTRATEGICA Y ARTICULACION EN SALUD PUBLICA</v>
      </c>
      <c r="F60" s="94" t="str">
        <f t="shared" si="5"/>
        <v>DIRECCION DE ATENCION INTEGRAL DE SALUD</v>
      </c>
      <c r="G60" s="95" t="str">
        <f t="shared" si="6"/>
        <v>00. RECURSOS ORDINARIOS</v>
      </c>
      <c r="H60" s="121" t="s">
        <v>171</v>
      </c>
      <c r="I60" s="154" t="s">
        <v>208</v>
      </c>
      <c r="J60" s="694" t="s">
        <v>209</v>
      </c>
      <c r="K60" s="113" t="s">
        <v>168</v>
      </c>
      <c r="L60" s="114">
        <v>4</v>
      </c>
      <c r="M60" s="116">
        <v>30</v>
      </c>
      <c r="N60" s="116">
        <f>+M60*L60</f>
        <v>120</v>
      </c>
      <c r="O60" s="117"/>
      <c r="P60" s="117">
        <f>+N60</f>
        <v>120</v>
      </c>
      <c r="Q60" s="146"/>
      <c r="R60" s="117"/>
      <c r="S60" s="117"/>
      <c r="T60" s="117"/>
      <c r="U60" s="180"/>
      <c r="V60" s="180"/>
      <c r="W60" s="180"/>
      <c r="X60" s="180"/>
      <c r="Y60" s="180"/>
      <c r="Z60" s="180"/>
      <c r="AA60" s="148"/>
      <c r="AB60" s="148"/>
    </row>
    <row r="61" spans="1:28" ht="28.5" customHeight="1">
      <c r="A61" s="92" t="str">
        <f t="shared" si="0"/>
        <v>41 - 5004424.VIGILANCIA, INVESTIGACION Y TECNOLOGIAS EN NUTRICION</v>
      </c>
      <c r="B61" s="92" t="str">
        <f t="shared" si="20"/>
        <v>3000001.ACCIONES COMUNES</v>
      </c>
      <c r="C61" s="92" t="str">
        <f t="shared" si="21"/>
        <v>1001.PRODUCTOS ESPECIFICOS PARA DESARROLLO INFANTIL TEMPRANO</v>
      </c>
      <c r="D61" s="93" t="str">
        <f t="shared" si="3"/>
        <v>00. RECURSOS ORDINARIOS</v>
      </c>
      <c r="E61" s="94" t="str">
        <f t="shared" si="4"/>
        <v>DIRECCION EJECUTIVA DE GESTION ESTRATEGICA Y ARTICULACION EN SALUD PUBLICA</v>
      </c>
      <c r="F61" s="94" t="str">
        <f t="shared" si="5"/>
        <v>DIRECCION DE ATENCION INTEGRAL DE SALUD</v>
      </c>
      <c r="G61" s="95" t="str">
        <f t="shared" si="6"/>
        <v>00. RECURSOS ORDINARIOS</v>
      </c>
      <c r="H61" s="121" t="s">
        <v>171</v>
      </c>
      <c r="I61" s="154" t="s">
        <v>210</v>
      </c>
      <c r="J61" s="710" t="s">
        <v>211</v>
      </c>
      <c r="K61" s="170" t="s">
        <v>212</v>
      </c>
      <c r="L61" s="120">
        <v>20</v>
      </c>
      <c r="M61" s="116">
        <v>12</v>
      </c>
      <c r="N61" s="116">
        <f t="shared" ref="N61:N65" si="29">M61*L61</f>
        <v>240</v>
      </c>
      <c r="O61" s="117"/>
      <c r="P61" s="117">
        <f t="shared" ref="P61:P64" si="30">N61</f>
        <v>240</v>
      </c>
      <c r="Q61" s="146"/>
      <c r="R61" s="117"/>
      <c r="S61" s="117"/>
      <c r="T61" s="117"/>
      <c r="U61" s="180"/>
      <c r="V61" s="180"/>
      <c r="W61" s="180"/>
      <c r="X61" s="180"/>
      <c r="Y61" s="180"/>
      <c r="Z61" s="180"/>
      <c r="AA61" s="148"/>
      <c r="AB61" s="148"/>
    </row>
    <row r="62" spans="1:28" ht="31.5" customHeight="1">
      <c r="A62" s="92" t="str">
        <f t="shared" si="0"/>
        <v>41 - 5004424.VIGILANCIA, INVESTIGACION Y TECNOLOGIAS EN NUTRICION</v>
      </c>
      <c r="B62" s="92" t="str">
        <f t="shared" si="20"/>
        <v>3000001.ACCIONES COMUNES</v>
      </c>
      <c r="C62" s="92" t="str">
        <f t="shared" si="21"/>
        <v>1001.PRODUCTOS ESPECIFICOS PARA DESARROLLO INFANTIL TEMPRANO</v>
      </c>
      <c r="D62" s="93" t="str">
        <f t="shared" si="3"/>
        <v>00. RECURSOS ORDINARIOS</v>
      </c>
      <c r="E62" s="94" t="str">
        <f t="shared" si="4"/>
        <v>DIRECCION EJECUTIVA DE GESTION ESTRATEGICA Y ARTICULACION EN SALUD PUBLICA</v>
      </c>
      <c r="F62" s="94" t="str">
        <f t="shared" si="5"/>
        <v>DIRECCION DE ATENCION INTEGRAL DE SALUD</v>
      </c>
      <c r="G62" s="95" t="str">
        <f t="shared" si="6"/>
        <v>00. RECURSOS ORDINARIOS</v>
      </c>
      <c r="H62" s="121" t="s">
        <v>171</v>
      </c>
      <c r="I62" s="154" t="s">
        <v>213</v>
      </c>
      <c r="J62" s="694" t="s">
        <v>214</v>
      </c>
      <c r="K62" s="113" t="s">
        <v>168</v>
      </c>
      <c r="L62" s="114">
        <v>15</v>
      </c>
      <c r="M62" s="116">
        <v>5.5</v>
      </c>
      <c r="N62" s="116">
        <f t="shared" si="29"/>
        <v>82.5</v>
      </c>
      <c r="O62" s="117"/>
      <c r="P62" s="117">
        <f t="shared" si="30"/>
        <v>82.5</v>
      </c>
      <c r="Q62" s="146"/>
      <c r="R62" s="117"/>
      <c r="S62" s="117"/>
      <c r="T62" s="117"/>
      <c r="U62" s="180"/>
      <c r="V62" s="180"/>
      <c r="W62" s="180"/>
      <c r="X62" s="180"/>
      <c r="Y62" s="180"/>
      <c r="Z62" s="180"/>
      <c r="AA62" s="148"/>
      <c r="AB62" s="148"/>
    </row>
    <row r="63" spans="1:28" ht="29.25" customHeight="1">
      <c r="A63" s="92" t="str">
        <f t="shared" si="0"/>
        <v>41 - 5004424.VIGILANCIA, INVESTIGACION Y TECNOLOGIAS EN NUTRICION</v>
      </c>
      <c r="B63" s="92" t="str">
        <f t="shared" si="20"/>
        <v>3000001.ACCIONES COMUNES</v>
      </c>
      <c r="C63" s="92" t="str">
        <f t="shared" si="21"/>
        <v>1001.PRODUCTOS ESPECIFICOS PARA DESARROLLO INFANTIL TEMPRANO</v>
      </c>
      <c r="D63" s="93" t="str">
        <f t="shared" si="3"/>
        <v>00. RECURSOS ORDINARIOS</v>
      </c>
      <c r="E63" s="94" t="str">
        <f t="shared" si="4"/>
        <v>DIRECCION EJECUTIVA DE GESTION ESTRATEGICA Y ARTICULACION EN SALUD PUBLICA</v>
      </c>
      <c r="F63" s="94" t="str">
        <f t="shared" si="5"/>
        <v>DIRECCION DE ATENCION INTEGRAL DE SALUD</v>
      </c>
      <c r="G63" s="95" t="str">
        <f t="shared" si="6"/>
        <v>00. RECURSOS ORDINARIOS</v>
      </c>
      <c r="H63" s="121" t="s">
        <v>171</v>
      </c>
      <c r="I63" s="154" t="s">
        <v>193</v>
      </c>
      <c r="J63" s="694" t="s">
        <v>194</v>
      </c>
      <c r="K63" s="113" t="s">
        <v>168</v>
      </c>
      <c r="L63" s="114">
        <v>2</v>
      </c>
      <c r="M63" s="116">
        <v>453.85700000000003</v>
      </c>
      <c r="N63" s="116">
        <f t="shared" si="29"/>
        <v>907.71400000000006</v>
      </c>
      <c r="O63" s="117"/>
      <c r="P63" s="117">
        <f t="shared" si="30"/>
        <v>907.71400000000006</v>
      </c>
      <c r="Q63" s="146"/>
      <c r="R63" s="183"/>
      <c r="S63" s="117"/>
      <c r="T63" s="117"/>
      <c r="U63" s="180"/>
      <c r="V63" s="180"/>
      <c r="W63" s="180"/>
      <c r="X63" s="180"/>
      <c r="Y63" s="180"/>
      <c r="Z63" s="180"/>
      <c r="AA63" s="148"/>
      <c r="AB63" s="148"/>
    </row>
    <row r="64" spans="1:28" ht="19.5" customHeight="1">
      <c r="A64" s="92" t="str">
        <f t="shared" si="0"/>
        <v>41 - 5004424.VIGILANCIA, INVESTIGACION Y TECNOLOGIAS EN NUTRICION</v>
      </c>
      <c r="B64" s="92" t="str">
        <f t="shared" si="20"/>
        <v>3000001.ACCIONES COMUNES</v>
      </c>
      <c r="C64" s="92" t="str">
        <f t="shared" si="21"/>
        <v>1001.PRODUCTOS ESPECIFICOS PARA DESARROLLO INFANTIL TEMPRANO</v>
      </c>
      <c r="D64" s="93" t="str">
        <f t="shared" si="3"/>
        <v>00. RECURSOS ORDINARIOS</v>
      </c>
      <c r="E64" s="94" t="str">
        <f t="shared" si="4"/>
        <v>DIRECCION EJECUTIVA DE GESTION ESTRATEGICA Y ARTICULACION EN SALUD PUBLICA</v>
      </c>
      <c r="F64" s="94" t="str">
        <f t="shared" si="5"/>
        <v>DIRECCION DE ATENCION INTEGRAL DE SALUD</v>
      </c>
      <c r="G64" s="95" t="str">
        <f t="shared" si="6"/>
        <v>00. RECURSOS ORDINARIOS</v>
      </c>
      <c r="H64" s="121" t="s">
        <v>171</v>
      </c>
      <c r="I64" s="112" t="s">
        <v>190</v>
      </c>
      <c r="J64" s="694" t="s">
        <v>191</v>
      </c>
      <c r="K64" s="170" t="s">
        <v>192</v>
      </c>
      <c r="L64" s="114">
        <v>6</v>
      </c>
      <c r="M64" s="116">
        <v>16.5</v>
      </c>
      <c r="N64" s="116">
        <f t="shared" si="29"/>
        <v>99</v>
      </c>
      <c r="O64" s="117"/>
      <c r="P64" s="117">
        <f t="shared" si="30"/>
        <v>99</v>
      </c>
      <c r="Q64" s="146"/>
      <c r="R64" s="117"/>
      <c r="S64" s="117"/>
      <c r="T64" s="117"/>
      <c r="U64" s="180"/>
      <c r="V64" s="180"/>
      <c r="W64" s="180"/>
      <c r="X64" s="180"/>
      <c r="Y64" s="180"/>
      <c r="Z64" s="180"/>
      <c r="AA64" s="148"/>
      <c r="AB64" s="148"/>
    </row>
    <row r="65" spans="1:28" ht="55.5" customHeight="1">
      <c r="A65" s="92" t="str">
        <f t="shared" si="0"/>
        <v>41 - 5004424.VIGILANCIA, INVESTIGACION Y TECNOLOGIAS EN NUTRICION</v>
      </c>
      <c r="B65" s="92" t="str">
        <f t="shared" si="20"/>
        <v>3000001.ACCIONES COMUNES</v>
      </c>
      <c r="C65" s="92" t="str">
        <f t="shared" si="21"/>
        <v>1001.PRODUCTOS ESPECIFICOS PARA DESARROLLO INFANTIL TEMPRANO</v>
      </c>
      <c r="D65" s="93" t="str">
        <f t="shared" si="3"/>
        <v>00. RECURSOS ORDINARIOS</v>
      </c>
      <c r="E65" s="94" t="str">
        <f t="shared" si="4"/>
        <v>DIRECCION EJECUTIVA DE GESTION ESTRATEGICA Y ARTICULACION EN SALUD PUBLICA</v>
      </c>
      <c r="F65" s="94" t="str">
        <f t="shared" si="5"/>
        <v>DIRECCION DE ATENCION INTEGRAL DE SALUD</v>
      </c>
      <c r="G65" s="95" t="str">
        <f t="shared" si="6"/>
        <v>00. RECURSOS ORDINARIOS</v>
      </c>
      <c r="H65" s="111" t="s">
        <v>144</v>
      </c>
      <c r="I65" s="112" t="s">
        <v>145</v>
      </c>
      <c r="J65" s="694" t="s">
        <v>215</v>
      </c>
      <c r="K65" s="113" t="s">
        <v>147</v>
      </c>
      <c r="L65" s="114">
        <v>18</v>
      </c>
      <c r="M65" s="116">
        <v>147</v>
      </c>
      <c r="N65" s="116">
        <f t="shared" si="29"/>
        <v>2646</v>
      </c>
      <c r="O65" s="117"/>
      <c r="P65" s="121"/>
      <c r="Q65" s="152"/>
      <c r="R65" s="117">
        <v>1323</v>
      </c>
      <c r="S65" s="117">
        <v>1323</v>
      </c>
      <c r="T65" s="117"/>
      <c r="U65" s="118"/>
      <c r="V65" s="119"/>
      <c r="W65" s="119"/>
      <c r="X65" s="119"/>
      <c r="Y65" s="119"/>
      <c r="Z65" s="119"/>
      <c r="AA65" s="104"/>
      <c r="AB65" s="104"/>
    </row>
    <row r="66" spans="1:28" ht="18" customHeight="1">
      <c r="A66" s="92" t="str">
        <f t="shared" si="0"/>
        <v>41 - 5004424.VIGILANCIA, INVESTIGACION Y TECNOLOGIAS EN NUTRICION</v>
      </c>
      <c r="B66" s="92" t="str">
        <f t="shared" si="20"/>
        <v>3000001.ACCIONES COMUNES</v>
      </c>
      <c r="C66" s="92" t="str">
        <f t="shared" si="21"/>
        <v>1001.PRODUCTOS ESPECIFICOS PARA DESARROLLO INFANTIL TEMPRANO</v>
      </c>
      <c r="D66" s="93" t="str">
        <f t="shared" si="3"/>
        <v>00. RECURSOS ORDINARIOS</v>
      </c>
      <c r="E66" s="94" t="str">
        <f t="shared" si="4"/>
        <v>DIRECCION EJECUTIVA DE GESTION ESTRATEGICA Y ARTICULACION EN SALUD PUBLICA</v>
      </c>
      <c r="F66" s="94" t="str">
        <f t="shared" si="5"/>
        <v>DIRECCION DE ATENCION INTEGRAL DE SALUD</v>
      </c>
      <c r="G66" s="95" t="str">
        <f t="shared" si="6"/>
        <v>00. RECURSOS ORDINARIOS</v>
      </c>
      <c r="H66" s="124" t="s">
        <v>153</v>
      </c>
      <c r="I66" s="125"/>
      <c r="J66" s="704"/>
      <c r="K66" s="167"/>
      <c r="L66" s="127"/>
      <c r="M66" s="128"/>
      <c r="N66" s="129">
        <f t="shared" ref="N66:Z66" si="31">SUM(N57:N65)</f>
        <v>4336.7839999999997</v>
      </c>
      <c r="O66" s="129">
        <f t="shared" si="31"/>
        <v>0</v>
      </c>
      <c r="P66" s="129">
        <f t="shared" si="31"/>
        <v>1690.7840000000001</v>
      </c>
      <c r="Q66" s="129">
        <f t="shared" si="31"/>
        <v>0</v>
      </c>
      <c r="R66" s="129">
        <f t="shared" si="31"/>
        <v>1323</v>
      </c>
      <c r="S66" s="129">
        <f t="shared" si="31"/>
        <v>1323</v>
      </c>
      <c r="T66" s="129">
        <f t="shared" si="31"/>
        <v>0</v>
      </c>
      <c r="U66" s="129">
        <f t="shared" si="31"/>
        <v>0</v>
      </c>
      <c r="V66" s="129">
        <f t="shared" si="31"/>
        <v>0</v>
      </c>
      <c r="W66" s="129">
        <f t="shared" si="31"/>
        <v>0</v>
      </c>
      <c r="X66" s="129">
        <f t="shared" si="31"/>
        <v>0</v>
      </c>
      <c r="Y66" s="129">
        <f t="shared" si="31"/>
        <v>0</v>
      </c>
      <c r="Z66" s="129">
        <f t="shared" si="31"/>
        <v>0</v>
      </c>
      <c r="AA66" s="104"/>
      <c r="AB66" s="104"/>
    </row>
    <row r="67" spans="1:28" ht="22.5" customHeight="1">
      <c r="A67" s="92" t="str">
        <f t="shared" si="0"/>
        <v>41 - 5004424.VIGILANCIA, INVESTIGACION Y TECNOLOGIAS EN NUTRICION</v>
      </c>
      <c r="B67" s="92" t="str">
        <f t="shared" si="20"/>
        <v>3000001.ACCIONES COMUNES</v>
      </c>
      <c r="C67" s="92" t="str">
        <f t="shared" si="21"/>
        <v>1001.PRODUCTOS ESPECIFICOS PARA DESARROLLO INFANTIL TEMPRANO</v>
      </c>
      <c r="D67" s="93" t="str">
        <f t="shared" si="3"/>
        <v>00. RECURSOS ORDINARIOS</v>
      </c>
      <c r="E67" s="94" t="str">
        <f t="shared" si="4"/>
        <v>DIRECCION EJECUTIVA DE GESTION ESTRATEGICA Y ARTICULACION EN SALUD PUBLICA</v>
      </c>
      <c r="F67" s="94" t="str">
        <f t="shared" si="5"/>
        <v>DIRECCION DE ATENCION INTEGRAL DE SALUD</v>
      </c>
      <c r="G67" s="95" t="str">
        <f t="shared" si="6"/>
        <v>00. RECURSOS ORDINARIOS</v>
      </c>
      <c r="H67" s="105" t="s">
        <v>142</v>
      </c>
      <c r="I67" s="106" t="s">
        <v>216</v>
      </c>
      <c r="J67" s="711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10"/>
      <c r="AA67" s="104"/>
      <c r="AB67" s="104"/>
    </row>
    <row r="68" spans="1:28" ht="19.5" customHeight="1">
      <c r="A68" s="92" t="str">
        <f t="shared" si="0"/>
        <v>41 - 5004424.VIGILANCIA, INVESTIGACION Y TECNOLOGIAS EN NUTRICION</v>
      </c>
      <c r="B68" s="92" t="str">
        <f t="shared" si="20"/>
        <v>3000001.ACCIONES COMUNES</v>
      </c>
      <c r="C68" s="92" t="str">
        <f t="shared" si="21"/>
        <v>1001.PRODUCTOS ESPECIFICOS PARA DESARROLLO INFANTIL TEMPRANO</v>
      </c>
      <c r="D68" s="93" t="str">
        <f t="shared" si="3"/>
        <v>00. RECURSOS ORDINARIOS</v>
      </c>
      <c r="E68" s="94" t="str">
        <f t="shared" si="4"/>
        <v>DIRECCION EJECUTIVA DE GESTION ESTRATEGICA Y ARTICULACION EN SALUD PUBLICA</v>
      </c>
      <c r="F68" s="94" t="str">
        <f t="shared" si="5"/>
        <v>DIRECCION DE ATENCION INTEGRAL DE SALUD</v>
      </c>
      <c r="G68" s="95" t="str">
        <f t="shared" si="6"/>
        <v>00. RECURSOS ORDINARIOS</v>
      </c>
      <c r="H68" s="121" t="s">
        <v>155</v>
      </c>
      <c r="I68" s="131" t="s">
        <v>156</v>
      </c>
      <c r="J68" s="694" t="s">
        <v>217</v>
      </c>
      <c r="K68" s="113" t="s">
        <v>147</v>
      </c>
      <c r="L68" s="114">
        <v>270</v>
      </c>
      <c r="M68" s="116">
        <v>10</v>
      </c>
      <c r="N68" s="116">
        <f t="shared" ref="N68:N69" si="32">M68*L68</f>
        <v>2700</v>
      </c>
      <c r="O68" s="116"/>
      <c r="P68" s="116"/>
      <c r="Q68" s="132"/>
      <c r="R68" s="117"/>
      <c r="S68" s="117"/>
      <c r="T68" s="133">
        <f>N68</f>
        <v>2700</v>
      </c>
      <c r="U68" s="119"/>
      <c r="V68" s="119"/>
      <c r="W68" s="119"/>
      <c r="X68" s="119"/>
      <c r="Y68" s="119"/>
      <c r="Z68" s="119"/>
      <c r="AA68" s="104"/>
      <c r="AB68" s="104"/>
    </row>
    <row r="69" spans="1:28" ht="19.5" customHeight="1">
      <c r="A69" s="92" t="str">
        <f t="shared" si="0"/>
        <v>41 - 5004424.VIGILANCIA, INVESTIGACION Y TECNOLOGIAS EN NUTRICION</v>
      </c>
      <c r="B69" s="92" t="str">
        <f t="shared" si="20"/>
        <v>3000001.ACCIONES COMUNES</v>
      </c>
      <c r="C69" s="92" t="str">
        <f t="shared" si="21"/>
        <v>1001.PRODUCTOS ESPECIFICOS PARA DESARROLLO INFANTIL TEMPRANO</v>
      </c>
      <c r="D69" s="93" t="str">
        <f t="shared" si="3"/>
        <v>00. RECURSOS ORDINARIOS</v>
      </c>
      <c r="E69" s="94" t="str">
        <f t="shared" si="4"/>
        <v>DIRECCION EJECUTIVA DE GESTION ESTRATEGICA Y ARTICULACION EN SALUD PUBLICA</v>
      </c>
      <c r="F69" s="94" t="str">
        <f t="shared" si="5"/>
        <v>DIRECCION DE ATENCION INTEGRAL DE SALUD</v>
      </c>
      <c r="G69" s="95" t="str">
        <f t="shared" si="6"/>
        <v>00. RECURSOS ORDINARIOS</v>
      </c>
      <c r="H69" s="111" t="s">
        <v>218</v>
      </c>
      <c r="I69" s="177" t="s">
        <v>219</v>
      </c>
      <c r="J69" s="708" t="s">
        <v>220</v>
      </c>
      <c r="K69" s="184" t="s">
        <v>147</v>
      </c>
      <c r="L69" s="182">
        <v>14250</v>
      </c>
      <c r="M69" s="116">
        <v>0.1</v>
      </c>
      <c r="N69" s="116">
        <f t="shared" si="32"/>
        <v>1425</v>
      </c>
      <c r="O69" s="116"/>
      <c r="P69" s="185">
        <f>N69</f>
        <v>1425</v>
      </c>
      <c r="Q69" s="152"/>
      <c r="R69" s="132"/>
      <c r="S69" s="132"/>
      <c r="T69" s="133"/>
      <c r="U69" s="134"/>
      <c r="V69" s="134"/>
      <c r="W69" s="134"/>
      <c r="X69" s="134"/>
      <c r="Y69" s="134"/>
      <c r="Z69" s="134"/>
      <c r="AA69" s="104"/>
      <c r="AB69" s="104"/>
    </row>
    <row r="70" spans="1:28" ht="15.75" customHeight="1">
      <c r="A70" s="92" t="str">
        <f t="shared" si="0"/>
        <v>41 - 5004424.VIGILANCIA, INVESTIGACION Y TECNOLOGIAS EN NUTRICION</v>
      </c>
      <c r="B70" s="92" t="str">
        <f t="shared" si="20"/>
        <v>3000001.ACCIONES COMUNES</v>
      </c>
      <c r="C70" s="92" t="str">
        <f t="shared" si="21"/>
        <v>1001.PRODUCTOS ESPECIFICOS PARA DESARROLLO INFANTIL TEMPRANO</v>
      </c>
      <c r="D70" s="93" t="str">
        <f t="shared" si="3"/>
        <v>00. RECURSOS ORDINARIOS</v>
      </c>
      <c r="E70" s="94" t="str">
        <f t="shared" si="4"/>
        <v>DIRECCION EJECUTIVA DE GESTION ESTRATEGICA Y ARTICULACION EN SALUD PUBLICA</v>
      </c>
      <c r="F70" s="94" t="str">
        <f t="shared" si="5"/>
        <v>DIRECCION DE ATENCION INTEGRAL DE SALUD</v>
      </c>
      <c r="G70" s="95" t="str">
        <f t="shared" si="6"/>
        <v>00. RECURSOS ORDINARIOS</v>
      </c>
      <c r="H70" s="124" t="s">
        <v>153</v>
      </c>
      <c r="I70" s="125"/>
      <c r="J70" s="696"/>
      <c r="K70" s="126"/>
      <c r="L70" s="127"/>
      <c r="M70" s="128"/>
      <c r="N70" s="186">
        <f t="shared" ref="N70:Z70" si="33">SUM(N68:N69)</f>
        <v>4125</v>
      </c>
      <c r="O70" s="186">
        <f t="shared" si="33"/>
        <v>0</v>
      </c>
      <c r="P70" s="129">
        <f t="shared" si="33"/>
        <v>1425</v>
      </c>
      <c r="Q70" s="129">
        <f t="shared" si="33"/>
        <v>0</v>
      </c>
      <c r="R70" s="129">
        <f t="shared" si="33"/>
        <v>0</v>
      </c>
      <c r="S70" s="129">
        <f t="shared" si="33"/>
        <v>0</v>
      </c>
      <c r="T70" s="129">
        <f t="shared" si="33"/>
        <v>2700</v>
      </c>
      <c r="U70" s="129">
        <f t="shared" si="33"/>
        <v>0</v>
      </c>
      <c r="V70" s="129">
        <f t="shared" si="33"/>
        <v>0</v>
      </c>
      <c r="W70" s="129">
        <f t="shared" si="33"/>
        <v>0</v>
      </c>
      <c r="X70" s="129">
        <f t="shared" si="33"/>
        <v>0</v>
      </c>
      <c r="Y70" s="129">
        <f t="shared" si="33"/>
        <v>0</v>
      </c>
      <c r="Z70" s="129">
        <f t="shared" si="33"/>
        <v>0</v>
      </c>
      <c r="AA70" s="104"/>
      <c r="AB70" s="104"/>
    </row>
    <row r="71" spans="1:28" ht="16.5" customHeight="1">
      <c r="A71" s="92" t="str">
        <f t="shared" si="0"/>
        <v>41 - 5004424.VIGILANCIA, INVESTIGACION Y TECNOLOGIAS EN NUTRICION</v>
      </c>
      <c r="B71" s="92" t="str">
        <f t="shared" si="20"/>
        <v>3000001.ACCIONES COMUNES</v>
      </c>
      <c r="C71" s="92" t="str">
        <f t="shared" si="21"/>
        <v>1001.PRODUCTOS ESPECIFICOS PARA DESARROLLO INFANTIL TEMPRANO</v>
      </c>
      <c r="D71" s="93" t="str">
        <f t="shared" si="3"/>
        <v>00. RECURSOS ORDINARIOS</v>
      </c>
      <c r="E71" s="94" t="str">
        <f t="shared" si="4"/>
        <v>DIRECCION EJECUTIVA DE GESTION ESTRATEGICA Y ARTICULACION EN SALUD PUBLICA</v>
      </c>
      <c r="F71" s="94" t="str">
        <f t="shared" si="5"/>
        <v>DIRECCION DE ATENCION INTEGRAL DE SALUD</v>
      </c>
      <c r="G71" s="95" t="str">
        <f t="shared" si="6"/>
        <v>00. RECURSOS ORDINARIOS</v>
      </c>
      <c r="H71" s="187" t="s">
        <v>221</v>
      </c>
      <c r="I71" s="188" t="s">
        <v>45</v>
      </c>
      <c r="J71" s="712"/>
      <c r="K71" s="190"/>
      <c r="L71" s="182"/>
      <c r="M71" s="191"/>
      <c r="N71" s="192">
        <f t="shared" ref="N71:Z71" si="34">N70+N66+N55+N47+N35+N19</f>
        <v>49802.998</v>
      </c>
      <c r="O71" s="192">
        <f t="shared" si="34"/>
        <v>0</v>
      </c>
      <c r="P71" s="192">
        <f t="shared" si="34"/>
        <v>8432.9979999999996</v>
      </c>
      <c r="Q71" s="192">
        <f t="shared" si="34"/>
        <v>9913</v>
      </c>
      <c r="R71" s="192">
        <f t="shared" si="34"/>
        <v>19244</v>
      </c>
      <c r="S71" s="192">
        <f t="shared" si="34"/>
        <v>4369</v>
      </c>
      <c r="T71" s="192">
        <f t="shared" si="34"/>
        <v>5158</v>
      </c>
      <c r="U71" s="192">
        <f t="shared" si="34"/>
        <v>922</v>
      </c>
      <c r="V71" s="192">
        <f t="shared" si="34"/>
        <v>882</v>
      </c>
      <c r="W71" s="192">
        <f t="shared" si="34"/>
        <v>882</v>
      </c>
      <c r="X71" s="192">
        <f t="shared" si="34"/>
        <v>0</v>
      </c>
      <c r="Y71" s="192">
        <f t="shared" si="34"/>
        <v>0</v>
      </c>
      <c r="Z71" s="192">
        <f t="shared" si="34"/>
        <v>0</v>
      </c>
      <c r="AA71" s="104"/>
      <c r="AB71" s="104"/>
    </row>
    <row r="72" spans="1:28" ht="12" customHeight="1">
      <c r="A72" s="92" t="str">
        <f t="shared" si="0"/>
        <v>41 - 5004424.VIGILANCIA, INVESTIGACION Y TECNOLOGIAS EN NUTRICION</v>
      </c>
      <c r="B72" s="92" t="str">
        <f t="shared" si="20"/>
        <v>3000001.ACCIONES COMUNES</v>
      </c>
      <c r="C72" s="92" t="str">
        <f t="shared" si="21"/>
        <v>1001.PRODUCTOS ESPECIFICOS PARA DESARROLLO INFANTIL TEMPRANO</v>
      </c>
      <c r="D72" s="93" t="str">
        <f t="shared" si="3"/>
        <v>00. RECURSOS ORDINARIOS</v>
      </c>
      <c r="E72" s="94" t="str">
        <f t="shared" si="4"/>
        <v>DIRECCION EJECUTIVA DE GESTION ESTRATEGICA Y ARTICULACION EN SALUD PUBLICA</v>
      </c>
      <c r="F72" s="94" t="str">
        <f t="shared" si="5"/>
        <v>DIRECCION DE ATENCION INTEGRAL DE SALUD</v>
      </c>
      <c r="G72" s="95" t="str">
        <f t="shared" si="6"/>
        <v>00. RECURSOS ORDINARIOS</v>
      </c>
      <c r="H72" s="193"/>
      <c r="I72" s="194"/>
      <c r="J72" s="713"/>
      <c r="K72" s="126"/>
      <c r="L72" s="127"/>
      <c r="M72" s="128"/>
      <c r="N72" s="128"/>
      <c r="O72" s="128"/>
      <c r="P72" s="128"/>
      <c r="Q72" s="128"/>
      <c r="R72" s="128"/>
      <c r="S72" s="128"/>
      <c r="T72" s="128"/>
      <c r="U72" s="128"/>
      <c r="V72" s="128"/>
      <c r="W72" s="128"/>
      <c r="X72" s="128"/>
      <c r="Y72" s="128"/>
      <c r="Z72" s="128"/>
      <c r="AA72" s="104"/>
      <c r="AB72" s="104"/>
    </row>
    <row r="73" spans="1:28" ht="20.25" customHeight="1">
      <c r="A73" s="92" t="str">
        <f t="shared" si="0"/>
        <v>41 - 5004424.VIGILANCIA, INVESTIGACION Y TECNOLOGIAS EN NUTRICION</v>
      </c>
      <c r="B73" s="92" t="str">
        <f t="shared" si="20"/>
        <v>3000001.ACCIONES COMUNES</v>
      </c>
      <c r="C73" s="92" t="str">
        <f t="shared" si="21"/>
        <v>1001.PRODUCTOS ESPECIFICOS PARA DESARROLLO INFANTIL TEMPRANO</v>
      </c>
      <c r="D73" s="93" t="str">
        <f t="shared" si="3"/>
        <v>00. RECURSOS ORDINARIOS</v>
      </c>
      <c r="E73" s="94" t="str">
        <f t="shared" si="4"/>
        <v>DIRECCION EJECUTIVA DE GESTION ESTRATEGICA Y ARTICULACION EN SALUD PUBLICA</v>
      </c>
      <c r="F73" s="94" t="str">
        <f t="shared" si="5"/>
        <v>DIRECCION DE ATENCION INTEGRAL DE SALUD</v>
      </c>
      <c r="G73" s="95" t="str">
        <f t="shared" si="6"/>
        <v>00. RECURSOS ORDINARIOS</v>
      </c>
      <c r="H73" s="195" t="s">
        <v>141</v>
      </c>
      <c r="I73" s="1023" t="s">
        <v>46</v>
      </c>
      <c r="J73" s="953"/>
      <c r="K73" s="126"/>
      <c r="L73" s="127"/>
      <c r="M73" s="128"/>
      <c r="N73" s="128"/>
      <c r="O73" s="128"/>
      <c r="P73" s="128"/>
      <c r="Q73" s="128"/>
      <c r="R73" s="128"/>
      <c r="S73" s="128"/>
      <c r="T73" s="128"/>
      <c r="U73" s="128"/>
      <c r="V73" s="128"/>
      <c r="W73" s="128"/>
      <c r="X73" s="128"/>
      <c r="Y73" s="128"/>
      <c r="Z73" s="128"/>
      <c r="AA73" s="104"/>
      <c r="AB73" s="104"/>
    </row>
    <row r="74" spans="1:28" ht="30.75" customHeight="1">
      <c r="A74" s="92" t="str">
        <f t="shared" si="0"/>
        <v>41 - 5004424.VIGILANCIA, INVESTIGACION Y TECNOLOGIAS EN NUTRICION</v>
      </c>
      <c r="B74" s="92" t="str">
        <f t="shared" si="20"/>
        <v>3000001.ACCIONES COMUNES</v>
      </c>
      <c r="C74" s="92" t="str">
        <f t="shared" si="21"/>
        <v>1001.PRODUCTOS ESPECIFICOS PARA DESARROLLO INFANTIL TEMPRANO</v>
      </c>
      <c r="D74" s="93" t="str">
        <f t="shared" si="3"/>
        <v>00. RECURSOS ORDINARIOS</v>
      </c>
      <c r="E74" s="94" t="str">
        <f t="shared" si="4"/>
        <v>DIRECCION EJECUTIVA DE GESTION ESTRATEGICA Y ARTICULACION EN SALUD PUBLICA</v>
      </c>
      <c r="F74" s="94" t="str">
        <f t="shared" si="5"/>
        <v>DIRECCION DE ATENCION INTEGRAL DE SALUD</v>
      </c>
      <c r="G74" s="95" t="str">
        <f t="shared" si="6"/>
        <v>00. RECURSOS ORDINARIOS</v>
      </c>
      <c r="H74" s="105" t="s">
        <v>142</v>
      </c>
      <c r="I74" s="1022" t="s">
        <v>222</v>
      </c>
      <c r="J74" s="954"/>
      <c r="K74" s="954"/>
      <c r="L74" s="954"/>
      <c r="M74" s="954"/>
      <c r="N74" s="954"/>
      <c r="O74" s="954"/>
      <c r="P74" s="954"/>
      <c r="Q74" s="954"/>
      <c r="R74" s="954"/>
      <c r="S74" s="954"/>
      <c r="T74" s="954"/>
      <c r="U74" s="954"/>
      <c r="V74" s="954"/>
      <c r="W74" s="954"/>
      <c r="X74" s="954"/>
      <c r="Y74" s="954"/>
      <c r="Z74" s="953"/>
      <c r="AA74" s="104"/>
      <c r="AB74" s="104"/>
    </row>
    <row r="75" spans="1:28" ht="26.25" customHeight="1">
      <c r="A75" s="92" t="str">
        <f t="shared" si="0"/>
        <v>41 - 5004424.VIGILANCIA, INVESTIGACION Y TECNOLOGIAS EN NUTRICION</v>
      </c>
      <c r="B75" s="92" t="str">
        <f t="shared" si="20"/>
        <v>3000001.ACCIONES COMUNES</v>
      </c>
      <c r="C75" s="92" t="str">
        <f t="shared" si="21"/>
        <v>1001.PRODUCTOS ESPECIFICOS PARA DESARROLLO INFANTIL TEMPRANO</v>
      </c>
      <c r="D75" s="93" t="str">
        <f t="shared" si="3"/>
        <v>00. RECURSOS ORDINARIOS</v>
      </c>
      <c r="E75" s="94" t="str">
        <f t="shared" si="4"/>
        <v>DIRECCION EJECUTIVA DE GESTION ESTRATEGICA Y ARTICULACION EN SALUD PUBLICA</v>
      </c>
      <c r="F75" s="94" t="str">
        <f t="shared" si="5"/>
        <v>DIRECCION DE ATENCION INTEGRAL DE SALUD</v>
      </c>
      <c r="G75" s="95" t="str">
        <f t="shared" si="6"/>
        <v>00. RECURSOS ORDINARIOS</v>
      </c>
      <c r="H75" s="136" t="s">
        <v>144</v>
      </c>
      <c r="I75" s="166" t="s">
        <v>145</v>
      </c>
      <c r="J75" s="704" t="s">
        <v>223</v>
      </c>
      <c r="K75" s="167" t="s">
        <v>147</v>
      </c>
      <c r="L75" s="127">
        <v>30</v>
      </c>
      <c r="M75" s="128">
        <v>147</v>
      </c>
      <c r="N75" s="128">
        <f t="shared" ref="N75:N80" si="35">M75*L75</f>
        <v>4410</v>
      </c>
      <c r="O75" s="127"/>
      <c r="P75" s="196"/>
      <c r="Q75" s="197"/>
      <c r="R75" s="133">
        <f t="shared" ref="R75:R81" si="36">N75</f>
        <v>4410</v>
      </c>
      <c r="S75" s="118"/>
      <c r="T75" s="118"/>
      <c r="U75" s="197"/>
      <c r="V75" s="197"/>
      <c r="W75" s="197"/>
      <c r="X75" s="197"/>
      <c r="Y75" s="197"/>
      <c r="Z75" s="197"/>
      <c r="AA75" s="104"/>
      <c r="AB75" s="104"/>
    </row>
    <row r="76" spans="1:28" ht="39" customHeight="1">
      <c r="A76" s="92" t="str">
        <f t="shared" si="0"/>
        <v>41 - 5004424.VIGILANCIA, INVESTIGACION Y TECNOLOGIAS EN NUTRICION</v>
      </c>
      <c r="B76" s="92" t="str">
        <f t="shared" si="20"/>
        <v>3000001.ACCIONES COMUNES</v>
      </c>
      <c r="C76" s="92" t="str">
        <f t="shared" si="21"/>
        <v>1001.PRODUCTOS ESPECIFICOS PARA DESARROLLO INFANTIL TEMPRANO</v>
      </c>
      <c r="D76" s="93" t="str">
        <f t="shared" si="3"/>
        <v>00. RECURSOS ORDINARIOS</v>
      </c>
      <c r="E76" s="94" t="str">
        <f t="shared" si="4"/>
        <v>DIRECCION EJECUTIVA DE GESTION ESTRATEGICA Y ARTICULACION EN SALUD PUBLICA</v>
      </c>
      <c r="F76" s="94" t="str">
        <f t="shared" si="5"/>
        <v>DIRECCION DE ATENCION INTEGRAL DE SALUD</v>
      </c>
      <c r="G76" s="95" t="str">
        <f t="shared" si="6"/>
        <v>00. RECURSOS ORDINARIOS</v>
      </c>
      <c r="H76" s="136" t="s">
        <v>159</v>
      </c>
      <c r="I76" s="198" t="s">
        <v>160</v>
      </c>
      <c r="J76" s="698" t="s">
        <v>224</v>
      </c>
      <c r="K76" s="138" t="s">
        <v>147</v>
      </c>
      <c r="L76" s="127">
        <v>15</v>
      </c>
      <c r="M76" s="128">
        <v>80</v>
      </c>
      <c r="N76" s="128">
        <f t="shared" si="35"/>
        <v>1200</v>
      </c>
      <c r="O76" s="128"/>
      <c r="P76" s="128"/>
      <c r="Q76" s="133"/>
      <c r="R76" s="133">
        <f t="shared" si="36"/>
        <v>1200</v>
      </c>
      <c r="S76" s="133"/>
      <c r="T76" s="133"/>
      <c r="U76" s="134"/>
      <c r="V76" s="134"/>
      <c r="W76" s="134"/>
      <c r="X76" s="134"/>
      <c r="Y76" s="134"/>
      <c r="Z76" s="134"/>
      <c r="AA76" s="104"/>
      <c r="AB76" s="104"/>
    </row>
    <row r="77" spans="1:28" ht="30" customHeight="1">
      <c r="A77" s="92" t="str">
        <f t="shared" si="0"/>
        <v>41 - 5004424.VIGILANCIA, INVESTIGACION Y TECNOLOGIAS EN NUTRICION</v>
      </c>
      <c r="B77" s="92" t="str">
        <f t="shared" si="20"/>
        <v>3000001.ACCIONES COMUNES</v>
      </c>
      <c r="C77" s="92" t="str">
        <f t="shared" si="21"/>
        <v>1001.PRODUCTOS ESPECIFICOS PARA DESARROLLO INFANTIL TEMPRANO</v>
      </c>
      <c r="D77" s="93" t="str">
        <f t="shared" si="3"/>
        <v>00. RECURSOS ORDINARIOS</v>
      </c>
      <c r="E77" s="94" t="str">
        <f t="shared" si="4"/>
        <v>DIRECCION EJECUTIVA DE GESTION ESTRATEGICA Y ARTICULACION EN SALUD PUBLICA</v>
      </c>
      <c r="F77" s="94" t="str">
        <f t="shared" si="5"/>
        <v>DIRECCION DE ATENCION INTEGRAL DE SALUD</v>
      </c>
      <c r="G77" s="95" t="str">
        <f t="shared" si="6"/>
        <v>00. RECURSOS ORDINARIOS</v>
      </c>
      <c r="H77" s="136" t="s">
        <v>144</v>
      </c>
      <c r="I77" s="166" t="s">
        <v>145</v>
      </c>
      <c r="J77" s="704" t="s">
        <v>225</v>
      </c>
      <c r="K77" s="167" t="s">
        <v>147</v>
      </c>
      <c r="L77" s="127">
        <v>5</v>
      </c>
      <c r="M77" s="128">
        <v>210</v>
      </c>
      <c r="N77" s="128">
        <f t="shared" si="35"/>
        <v>1050</v>
      </c>
      <c r="O77" s="127"/>
      <c r="P77" s="196"/>
      <c r="Q77" s="197"/>
      <c r="R77" s="133">
        <f t="shared" si="36"/>
        <v>1050</v>
      </c>
      <c r="S77" s="118"/>
      <c r="T77" s="118"/>
      <c r="U77" s="197"/>
      <c r="V77" s="197"/>
      <c r="W77" s="197"/>
      <c r="X77" s="197"/>
      <c r="Y77" s="197"/>
      <c r="Z77" s="197"/>
      <c r="AA77" s="104"/>
      <c r="AB77" s="104"/>
    </row>
    <row r="78" spans="1:28" ht="30" customHeight="1">
      <c r="A78" s="92" t="str">
        <f t="shared" si="0"/>
        <v>41 - 5004424.VIGILANCIA, INVESTIGACION Y TECNOLOGIAS EN NUTRICION</v>
      </c>
      <c r="B78" s="92" t="str">
        <f t="shared" si="20"/>
        <v>3000001.ACCIONES COMUNES</v>
      </c>
      <c r="C78" s="92" t="str">
        <f t="shared" si="21"/>
        <v>1001.PRODUCTOS ESPECIFICOS PARA DESARROLLO INFANTIL TEMPRANO</v>
      </c>
      <c r="D78" s="93" t="str">
        <f t="shared" si="3"/>
        <v>00. RECURSOS ORDINARIOS</v>
      </c>
      <c r="E78" s="94" t="str">
        <f t="shared" si="4"/>
        <v>DIRECCION EJECUTIVA DE GESTION ESTRATEGICA Y ARTICULACION EN SALUD PUBLICA</v>
      </c>
      <c r="F78" s="94" t="str">
        <f t="shared" si="5"/>
        <v>DIRECCION DE ATENCION INTEGRAL DE SALUD</v>
      </c>
      <c r="G78" s="95" t="str">
        <f t="shared" si="6"/>
        <v>00. RECURSOS ORDINARIOS</v>
      </c>
      <c r="H78" s="136" t="s">
        <v>159</v>
      </c>
      <c r="I78" s="198" t="s">
        <v>160</v>
      </c>
      <c r="J78" s="698" t="s">
        <v>161</v>
      </c>
      <c r="K78" s="138" t="s">
        <v>147</v>
      </c>
      <c r="L78" s="127">
        <v>2</v>
      </c>
      <c r="M78" s="128">
        <v>100</v>
      </c>
      <c r="N78" s="128">
        <f t="shared" si="35"/>
        <v>200</v>
      </c>
      <c r="O78" s="128"/>
      <c r="P78" s="128"/>
      <c r="Q78" s="133"/>
      <c r="R78" s="133">
        <f t="shared" si="36"/>
        <v>200</v>
      </c>
      <c r="S78" s="133"/>
      <c r="T78" s="133"/>
      <c r="U78" s="134"/>
      <c r="V78" s="134"/>
      <c r="W78" s="134"/>
      <c r="X78" s="134"/>
      <c r="Y78" s="134"/>
      <c r="Z78" s="134"/>
      <c r="AA78" s="104"/>
      <c r="AB78" s="104"/>
    </row>
    <row r="79" spans="1:28" ht="40.5" customHeight="1">
      <c r="A79" s="92" t="str">
        <f t="shared" si="0"/>
        <v>41 - 5004424.VIGILANCIA, INVESTIGACION Y TECNOLOGIAS EN NUTRICION</v>
      </c>
      <c r="B79" s="92" t="str">
        <f t="shared" ref="B79:B101" si="37">VLOOKUP(A79,Estructura,3,FALSE)</f>
        <v>3000001.ACCIONES COMUNES</v>
      </c>
      <c r="C79" s="92" t="str">
        <f t="shared" ref="C79:C101" si="38">VLOOKUP(A79,Estructura,2,FALSE)</f>
        <v>1001.PRODUCTOS ESPECIFICOS PARA DESARROLLO INFANTIL TEMPRANO</v>
      </c>
      <c r="D79" s="93" t="str">
        <f t="shared" si="3"/>
        <v>00. RECURSOS ORDINARIOS</v>
      </c>
      <c r="E79" s="94" t="str">
        <f t="shared" si="4"/>
        <v>DIRECCION EJECUTIVA DE GESTION ESTRATEGICA Y ARTICULACION EN SALUD PUBLICA</v>
      </c>
      <c r="F79" s="94" t="str">
        <f t="shared" si="5"/>
        <v>DIRECCION DE ATENCION INTEGRAL DE SALUD</v>
      </c>
      <c r="G79" s="95" t="str">
        <f t="shared" si="6"/>
        <v>00. RECURSOS ORDINARIOS</v>
      </c>
      <c r="H79" s="111" t="s">
        <v>155</v>
      </c>
      <c r="I79" s="131" t="s">
        <v>156</v>
      </c>
      <c r="J79" s="702" t="s">
        <v>226</v>
      </c>
      <c r="K79" s="113" t="s">
        <v>147</v>
      </c>
      <c r="L79" s="182">
        <v>80</v>
      </c>
      <c r="M79" s="116">
        <v>10</v>
      </c>
      <c r="N79" s="116">
        <f t="shared" si="35"/>
        <v>800</v>
      </c>
      <c r="O79" s="116"/>
      <c r="P79" s="116"/>
      <c r="Q79" s="132"/>
      <c r="R79" s="132">
        <f t="shared" si="36"/>
        <v>800</v>
      </c>
      <c r="S79" s="133"/>
      <c r="T79" s="133"/>
      <c r="U79" s="134"/>
      <c r="V79" s="134"/>
      <c r="W79" s="134"/>
      <c r="X79" s="134"/>
      <c r="Y79" s="134"/>
      <c r="Z79" s="134"/>
      <c r="AA79" s="104"/>
      <c r="AB79" s="104"/>
    </row>
    <row r="80" spans="1:28" ht="30" customHeight="1">
      <c r="A80" s="92" t="str">
        <f t="shared" si="0"/>
        <v>41 - 5004424.VIGILANCIA, INVESTIGACION Y TECNOLOGIAS EN NUTRICION</v>
      </c>
      <c r="B80" s="92" t="str">
        <f t="shared" si="37"/>
        <v>3000001.ACCIONES COMUNES</v>
      </c>
      <c r="C80" s="92" t="str">
        <f t="shared" si="38"/>
        <v>1001.PRODUCTOS ESPECIFICOS PARA DESARROLLO INFANTIL TEMPRANO</v>
      </c>
      <c r="D80" s="93" t="str">
        <f t="shared" si="3"/>
        <v>00. RECURSOS ORDINARIOS</v>
      </c>
      <c r="E80" s="94" t="str">
        <f t="shared" si="4"/>
        <v>DIRECCION EJECUTIVA DE GESTION ESTRATEGICA Y ARTICULACION EN SALUD PUBLICA</v>
      </c>
      <c r="F80" s="94" t="str">
        <f t="shared" si="5"/>
        <v>DIRECCION DE ATENCION INTEGRAL DE SALUD</v>
      </c>
      <c r="G80" s="95" t="str">
        <f t="shared" si="6"/>
        <v>00. RECURSOS ORDINARIOS</v>
      </c>
      <c r="H80" s="143" t="s">
        <v>162</v>
      </c>
      <c r="I80" s="177" t="s">
        <v>163</v>
      </c>
      <c r="J80" s="699" t="s">
        <v>202</v>
      </c>
      <c r="K80" s="178" t="s">
        <v>147</v>
      </c>
      <c r="L80" s="114">
        <v>10</v>
      </c>
      <c r="M80" s="116">
        <v>20</v>
      </c>
      <c r="N80" s="116">
        <f t="shared" si="35"/>
        <v>200</v>
      </c>
      <c r="O80" s="116"/>
      <c r="P80" s="116"/>
      <c r="Q80" s="132"/>
      <c r="R80" s="132">
        <f t="shared" si="36"/>
        <v>200</v>
      </c>
      <c r="S80" s="133"/>
      <c r="T80" s="133"/>
      <c r="U80" s="134"/>
      <c r="V80" s="134"/>
      <c r="W80" s="134"/>
      <c r="X80" s="134"/>
      <c r="Y80" s="134"/>
      <c r="Z80" s="134"/>
      <c r="AA80" s="104"/>
      <c r="AB80" s="104"/>
    </row>
    <row r="81" spans="1:28" ht="30" customHeight="1">
      <c r="A81" s="92" t="str">
        <f t="shared" si="0"/>
        <v>41 - 5004424.VIGILANCIA, INVESTIGACION Y TECNOLOGIAS EN NUTRICION</v>
      </c>
      <c r="B81" s="92" t="str">
        <f t="shared" si="37"/>
        <v>3000001.ACCIONES COMUNES</v>
      </c>
      <c r="C81" s="92" t="str">
        <f t="shared" si="38"/>
        <v>1001.PRODUCTOS ESPECIFICOS PARA DESARROLLO INFANTIL TEMPRANO</v>
      </c>
      <c r="D81" s="93" t="str">
        <f t="shared" si="3"/>
        <v>00. RECURSOS ORDINARIOS</v>
      </c>
      <c r="E81" s="94" t="str">
        <f t="shared" si="4"/>
        <v>DIRECCION EJECUTIVA DE GESTION ESTRATEGICA Y ARTICULACION EN SALUD PUBLICA</v>
      </c>
      <c r="F81" s="94" t="str">
        <f t="shared" si="5"/>
        <v>DIRECCION DE ATENCION INTEGRAL DE SALUD</v>
      </c>
      <c r="G81" s="95" t="str">
        <f t="shared" si="6"/>
        <v>00. RECURSOS ORDINARIOS</v>
      </c>
      <c r="H81" s="121" t="s">
        <v>199</v>
      </c>
      <c r="I81" s="177" t="s">
        <v>200</v>
      </c>
      <c r="J81" s="708" t="s">
        <v>201</v>
      </c>
      <c r="K81" s="178" t="s">
        <v>147</v>
      </c>
      <c r="L81" s="114">
        <v>3</v>
      </c>
      <c r="M81" s="116">
        <v>300</v>
      </c>
      <c r="N81" s="177">
        <f>L81*M81</f>
        <v>900</v>
      </c>
      <c r="O81" s="116"/>
      <c r="P81" s="116"/>
      <c r="Q81" s="132"/>
      <c r="R81" s="132">
        <f t="shared" si="36"/>
        <v>900</v>
      </c>
      <c r="S81" s="133"/>
      <c r="T81" s="133"/>
      <c r="U81" s="134"/>
      <c r="V81" s="134"/>
      <c r="W81" s="134"/>
      <c r="X81" s="134"/>
      <c r="Y81" s="134"/>
      <c r="Z81" s="134"/>
      <c r="AA81" s="104"/>
      <c r="AB81" s="104"/>
    </row>
    <row r="82" spans="1:28" ht="30" customHeight="1">
      <c r="A82" s="92" t="str">
        <f t="shared" si="0"/>
        <v>41 - 5004424.VIGILANCIA, INVESTIGACION Y TECNOLOGIAS EN NUTRICION</v>
      </c>
      <c r="B82" s="92" t="str">
        <f t="shared" si="37"/>
        <v>3000001.ACCIONES COMUNES</v>
      </c>
      <c r="C82" s="92" t="str">
        <f t="shared" si="38"/>
        <v>1001.PRODUCTOS ESPECIFICOS PARA DESARROLLO INFANTIL TEMPRANO</v>
      </c>
      <c r="D82" s="93" t="str">
        <f t="shared" si="3"/>
        <v>00. RECURSOS ORDINARIOS</v>
      </c>
      <c r="E82" s="94" t="str">
        <f t="shared" si="4"/>
        <v>DIRECCION EJECUTIVA DE GESTION ESTRATEGICA Y ARTICULACION EN SALUD PUBLICA</v>
      </c>
      <c r="F82" s="94" t="str">
        <f t="shared" si="5"/>
        <v>DIRECCION DE ATENCION INTEGRAL DE SALUD</v>
      </c>
      <c r="G82" s="95" t="str">
        <f t="shared" si="6"/>
        <v>00. RECURSOS ORDINARIOS</v>
      </c>
      <c r="H82" s="111" t="s">
        <v>144</v>
      </c>
      <c r="I82" s="112" t="s">
        <v>145</v>
      </c>
      <c r="J82" s="694" t="s">
        <v>227</v>
      </c>
      <c r="K82" s="113" t="s">
        <v>147</v>
      </c>
      <c r="L82" s="114">
        <v>26</v>
      </c>
      <c r="M82" s="116">
        <v>147</v>
      </c>
      <c r="N82" s="116">
        <f t="shared" ref="N82:N84" si="39">M82*L82</f>
        <v>3822</v>
      </c>
      <c r="O82" s="114"/>
      <c r="P82" s="199"/>
      <c r="Q82" s="123"/>
      <c r="R82" s="132">
        <v>1323</v>
      </c>
      <c r="S82" s="133">
        <v>1323</v>
      </c>
      <c r="T82" s="133">
        <v>1176</v>
      </c>
      <c r="U82" s="133"/>
      <c r="V82" s="197"/>
      <c r="W82" s="197"/>
      <c r="X82" s="197"/>
      <c r="Y82" s="197"/>
      <c r="Z82" s="197"/>
      <c r="AA82" s="104"/>
      <c r="AB82" s="104"/>
    </row>
    <row r="83" spans="1:28" ht="17.25" customHeight="1">
      <c r="A83" s="92" t="str">
        <f t="shared" si="0"/>
        <v>41 - 5004424.VIGILANCIA, INVESTIGACION Y TECNOLOGIAS EN NUTRICION</v>
      </c>
      <c r="B83" s="92" t="str">
        <f t="shared" si="37"/>
        <v>3000001.ACCIONES COMUNES</v>
      </c>
      <c r="C83" s="92" t="str">
        <f t="shared" si="38"/>
        <v>1001.PRODUCTOS ESPECIFICOS PARA DESARROLLO INFANTIL TEMPRANO</v>
      </c>
      <c r="D83" s="93" t="str">
        <f t="shared" si="3"/>
        <v>00. RECURSOS ORDINARIOS</v>
      </c>
      <c r="E83" s="94" t="str">
        <f t="shared" si="4"/>
        <v>DIRECCION EJECUTIVA DE GESTION ESTRATEGICA Y ARTICULACION EN SALUD PUBLICA</v>
      </c>
      <c r="F83" s="94" t="str">
        <f t="shared" si="5"/>
        <v>DIRECCION DE ATENCION INTEGRAL DE SALUD</v>
      </c>
      <c r="G83" s="95" t="str">
        <f t="shared" si="6"/>
        <v>00. RECURSOS ORDINARIOS</v>
      </c>
      <c r="H83" s="121" t="s">
        <v>171</v>
      </c>
      <c r="I83" s="112" t="s">
        <v>228</v>
      </c>
      <c r="J83" s="694" t="s">
        <v>229</v>
      </c>
      <c r="K83" s="113" t="s">
        <v>168</v>
      </c>
      <c r="L83" s="114">
        <v>50</v>
      </c>
      <c r="M83" s="116">
        <v>0.5</v>
      </c>
      <c r="N83" s="116">
        <f t="shared" si="39"/>
        <v>25</v>
      </c>
      <c r="O83" s="114"/>
      <c r="P83" s="123">
        <f>N83</f>
        <v>25</v>
      </c>
      <c r="Q83" s="152"/>
      <c r="R83" s="123"/>
      <c r="S83" s="118"/>
      <c r="T83" s="118"/>
      <c r="U83" s="197"/>
      <c r="V83" s="197"/>
      <c r="W83" s="197"/>
      <c r="X83" s="197"/>
      <c r="Y83" s="197"/>
      <c r="Z83" s="197"/>
      <c r="AA83" s="104"/>
      <c r="AB83" s="104"/>
    </row>
    <row r="84" spans="1:28" ht="56.25" customHeight="1">
      <c r="A84" s="92" t="str">
        <f t="shared" si="0"/>
        <v>41 - 5004424.VIGILANCIA, INVESTIGACION Y TECNOLOGIAS EN NUTRICION</v>
      </c>
      <c r="B84" s="92" t="str">
        <f t="shared" si="37"/>
        <v>3000001.ACCIONES COMUNES</v>
      </c>
      <c r="C84" s="92" t="str">
        <f t="shared" si="38"/>
        <v>1001.PRODUCTOS ESPECIFICOS PARA DESARROLLO INFANTIL TEMPRANO</v>
      </c>
      <c r="D84" s="93" t="str">
        <f t="shared" si="3"/>
        <v>00. RECURSOS ORDINARIOS</v>
      </c>
      <c r="E84" s="94" t="str">
        <f t="shared" si="4"/>
        <v>DIRECCION EJECUTIVA DE GESTION ESTRATEGICA Y ARTICULACION EN SALUD PUBLICA</v>
      </c>
      <c r="F84" s="94" t="str">
        <f t="shared" si="5"/>
        <v>DIRECCION DE ATENCION INTEGRAL DE SALUD</v>
      </c>
      <c r="G84" s="95" t="str">
        <f t="shared" si="6"/>
        <v>00. RECURSOS ORDINARIOS</v>
      </c>
      <c r="H84" s="143" t="s">
        <v>230</v>
      </c>
      <c r="I84" s="112" t="s">
        <v>231</v>
      </c>
      <c r="J84" s="694" t="s">
        <v>232</v>
      </c>
      <c r="K84" s="113" t="s">
        <v>168</v>
      </c>
      <c r="L84" s="114">
        <v>20</v>
      </c>
      <c r="M84" s="116">
        <v>125</v>
      </c>
      <c r="N84" s="116">
        <f t="shared" si="39"/>
        <v>2500</v>
      </c>
      <c r="O84" s="117"/>
      <c r="P84" s="117"/>
      <c r="Q84" s="117">
        <v>2500</v>
      </c>
      <c r="R84" s="123"/>
      <c r="S84" s="118"/>
      <c r="T84" s="118"/>
      <c r="U84" s="197"/>
      <c r="V84" s="197"/>
      <c r="W84" s="197"/>
      <c r="X84" s="197"/>
      <c r="Y84" s="197"/>
      <c r="Z84" s="197"/>
      <c r="AA84" s="104"/>
      <c r="AB84" s="104"/>
    </row>
    <row r="85" spans="1:28" ht="17.25" customHeight="1">
      <c r="A85" s="92" t="str">
        <f t="shared" si="0"/>
        <v>41 - 5004424.VIGILANCIA, INVESTIGACION Y TECNOLOGIAS EN NUTRICION</v>
      </c>
      <c r="B85" s="92" t="str">
        <f t="shared" si="37"/>
        <v>3000001.ACCIONES COMUNES</v>
      </c>
      <c r="C85" s="92" t="str">
        <f t="shared" si="38"/>
        <v>1001.PRODUCTOS ESPECIFICOS PARA DESARROLLO INFANTIL TEMPRANO</v>
      </c>
      <c r="D85" s="93" t="str">
        <f t="shared" si="3"/>
        <v>00. RECURSOS ORDINARIOS</v>
      </c>
      <c r="E85" s="94" t="str">
        <f t="shared" si="4"/>
        <v>DIRECCION EJECUTIVA DE GESTION ESTRATEGICA Y ARTICULACION EN SALUD PUBLICA</v>
      </c>
      <c r="F85" s="94" t="str">
        <f t="shared" si="5"/>
        <v>DIRECCION DE ATENCION INTEGRAL DE SALUD</v>
      </c>
      <c r="G85" s="95" t="str">
        <f t="shared" si="6"/>
        <v>00. RECURSOS ORDINARIOS</v>
      </c>
      <c r="H85" s="1021" t="s">
        <v>233</v>
      </c>
      <c r="I85" s="954"/>
      <c r="J85" s="953"/>
      <c r="K85" s="126"/>
      <c r="L85" s="127"/>
      <c r="M85" s="128"/>
      <c r="N85" s="192">
        <f t="shared" ref="N85:Z85" si="40">SUM(N75:N84)</f>
        <v>15107</v>
      </c>
      <c r="O85" s="192">
        <f t="shared" si="40"/>
        <v>0</v>
      </c>
      <c r="P85" s="192">
        <f t="shared" si="40"/>
        <v>25</v>
      </c>
      <c r="Q85" s="192">
        <f t="shared" si="40"/>
        <v>2500</v>
      </c>
      <c r="R85" s="192">
        <f t="shared" si="40"/>
        <v>10083</v>
      </c>
      <c r="S85" s="192">
        <f t="shared" si="40"/>
        <v>1323</v>
      </c>
      <c r="T85" s="192">
        <f t="shared" si="40"/>
        <v>1176</v>
      </c>
      <c r="U85" s="192">
        <f t="shared" si="40"/>
        <v>0</v>
      </c>
      <c r="V85" s="192">
        <f t="shared" si="40"/>
        <v>0</v>
      </c>
      <c r="W85" s="192">
        <f t="shared" si="40"/>
        <v>0</v>
      </c>
      <c r="X85" s="192">
        <f t="shared" si="40"/>
        <v>0</v>
      </c>
      <c r="Y85" s="192">
        <f t="shared" si="40"/>
        <v>0</v>
      </c>
      <c r="Z85" s="192">
        <f t="shared" si="40"/>
        <v>0</v>
      </c>
      <c r="AA85" s="104"/>
      <c r="AB85" s="104"/>
    </row>
    <row r="86" spans="1:28" ht="17.25" customHeight="1">
      <c r="A86" s="92" t="str">
        <f t="shared" si="0"/>
        <v>41 - 5004424.VIGILANCIA, INVESTIGACION Y TECNOLOGIAS EN NUTRICION</v>
      </c>
      <c r="B86" s="92" t="str">
        <f t="shared" si="37"/>
        <v>3000001.ACCIONES COMUNES</v>
      </c>
      <c r="C86" s="92" t="str">
        <f t="shared" si="38"/>
        <v>1001.PRODUCTOS ESPECIFICOS PARA DESARROLLO INFANTIL TEMPRANO</v>
      </c>
      <c r="D86" s="93" t="str">
        <f t="shared" si="3"/>
        <v>00. RECURSOS ORDINARIOS</v>
      </c>
      <c r="E86" s="94" t="str">
        <f t="shared" si="4"/>
        <v>DIRECCION EJECUTIVA DE GESTION ESTRATEGICA Y ARTICULACION EN SALUD PUBLICA</v>
      </c>
      <c r="F86" s="94" t="str">
        <f t="shared" si="5"/>
        <v>DIRECCION DE ATENCION INTEGRAL DE SALUD</v>
      </c>
      <c r="G86" s="95" t="str">
        <f t="shared" si="6"/>
        <v>00. RECURSOS ORDINARIOS</v>
      </c>
      <c r="H86" s="200" t="s">
        <v>234</v>
      </c>
      <c r="I86" s="201"/>
      <c r="J86" s="714"/>
      <c r="K86" s="202"/>
      <c r="L86" s="203"/>
      <c r="M86" s="204">
        <v>64910</v>
      </c>
      <c r="N86" s="205">
        <f t="shared" ref="N86:Z86" si="41">+N85+N71</f>
        <v>64909.998</v>
      </c>
      <c r="O86" s="205">
        <f t="shared" si="41"/>
        <v>0</v>
      </c>
      <c r="P86" s="205">
        <f t="shared" si="41"/>
        <v>8457.9979999999996</v>
      </c>
      <c r="Q86" s="205">
        <f t="shared" si="41"/>
        <v>12413</v>
      </c>
      <c r="R86" s="205">
        <f t="shared" si="41"/>
        <v>29327</v>
      </c>
      <c r="S86" s="205">
        <f t="shared" si="41"/>
        <v>5692</v>
      </c>
      <c r="T86" s="205">
        <f t="shared" si="41"/>
        <v>6334</v>
      </c>
      <c r="U86" s="205">
        <f t="shared" si="41"/>
        <v>922</v>
      </c>
      <c r="V86" s="205">
        <f t="shared" si="41"/>
        <v>882</v>
      </c>
      <c r="W86" s="205">
        <f t="shared" si="41"/>
        <v>882</v>
      </c>
      <c r="X86" s="205">
        <f t="shared" si="41"/>
        <v>0</v>
      </c>
      <c r="Y86" s="205">
        <f t="shared" si="41"/>
        <v>0</v>
      </c>
      <c r="Z86" s="205">
        <f t="shared" si="41"/>
        <v>0</v>
      </c>
      <c r="AA86" s="148"/>
      <c r="AB86" s="148"/>
    </row>
    <row r="87" spans="1:28" ht="17.25" customHeight="1">
      <c r="A87" s="92" t="str">
        <f t="shared" si="0"/>
        <v>41 - 5004424.VIGILANCIA, INVESTIGACION Y TECNOLOGIAS EN NUTRICION</v>
      </c>
      <c r="B87" s="92" t="str">
        <f t="shared" si="37"/>
        <v>3000001.ACCIONES COMUNES</v>
      </c>
      <c r="C87" s="92" t="str">
        <f t="shared" si="38"/>
        <v>1001.PRODUCTOS ESPECIFICOS PARA DESARROLLO INFANTIL TEMPRANO</v>
      </c>
      <c r="D87" s="93" t="str">
        <f t="shared" si="3"/>
        <v>00. RECURSOS ORDINARIOS</v>
      </c>
      <c r="E87" s="94" t="str">
        <f t="shared" si="4"/>
        <v>DIRECCION EJECUTIVA DE GESTION ESTRATEGICA Y ARTICULACION EN SALUD PUBLICA</v>
      </c>
      <c r="F87" s="94" t="str">
        <f t="shared" si="5"/>
        <v>DIRECCION DE ATENCION INTEGRAL DE SALUD</v>
      </c>
      <c r="G87" s="95" t="str">
        <f t="shared" si="6"/>
        <v>00. RECURSOS ORDINARIOS</v>
      </c>
      <c r="H87" s="195" t="s">
        <v>141</v>
      </c>
      <c r="I87" s="1023" t="s">
        <v>235</v>
      </c>
      <c r="J87" s="954"/>
      <c r="K87" s="954"/>
      <c r="L87" s="954"/>
      <c r="M87" s="954"/>
      <c r="N87" s="954"/>
      <c r="O87" s="954"/>
      <c r="P87" s="953"/>
      <c r="Q87" s="169">
        <f>M86-N86</f>
        <v>2.0000000004074536E-3</v>
      </c>
      <c r="R87" s="169"/>
      <c r="S87" s="169"/>
      <c r="T87" s="169"/>
      <c r="U87" s="169"/>
      <c r="V87" s="169"/>
      <c r="W87" s="169"/>
      <c r="X87" s="169"/>
      <c r="Y87" s="169"/>
      <c r="Z87" s="169"/>
      <c r="AA87" s="148"/>
      <c r="AB87" s="148"/>
    </row>
    <row r="88" spans="1:28" ht="17.25" customHeight="1">
      <c r="A88" s="92" t="str">
        <f t="shared" si="0"/>
        <v>41 - 5004424.VIGILANCIA, INVESTIGACION Y TECNOLOGIAS EN NUTRICION</v>
      </c>
      <c r="B88" s="92" t="str">
        <f t="shared" si="37"/>
        <v>3000001.ACCIONES COMUNES</v>
      </c>
      <c r="C88" s="92" t="str">
        <f t="shared" si="38"/>
        <v>1001.PRODUCTOS ESPECIFICOS PARA DESARROLLO INFANTIL TEMPRANO</v>
      </c>
      <c r="D88" s="93" t="str">
        <f t="shared" si="3"/>
        <v>00. RECURSOS ORDINARIOS</v>
      </c>
      <c r="E88" s="94" t="str">
        <f t="shared" si="4"/>
        <v>DIRECCION EJECUTIVA DE GESTION ESTRATEGICA Y ARTICULACION EN SALUD PUBLICA</v>
      </c>
      <c r="F88" s="94" t="str">
        <f t="shared" si="5"/>
        <v>DIRECCION DE ATENCION INTEGRAL DE SALUD</v>
      </c>
      <c r="G88" s="95" t="str">
        <f t="shared" si="6"/>
        <v>00. RECURSOS ORDINARIOS</v>
      </c>
      <c r="H88" s="1020" t="s">
        <v>236</v>
      </c>
      <c r="I88" s="954"/>
      <c r="J88" s="953"/>
      <c r="K88" s="206"/>
      <c r="L88" s="114"/>
      <c r="M88" s="116"/>
      <c r="N88" s="169"/>
      <c r="O88" s="169"/>
      <c r="P88" s="169"/>
      <c r="Q88" s="169"/>
      <c r="R88" s="169"/>
      <c r="S88" s="169"/>
      <c r="T88" s="169"/>
      <c r="U88" s="169"/>
      <c r="V88" s="169"/>
      <c r="W88" s="169"/>
      <c r="X88" s="169"/>
      <c r="Y88" s="169"/>
      <c r="Z88" s="169"/>
      <c r="AA88" s="148"/>
      <c r="AB88" s="148"/>
    </row>
    <row r="89" spans="1:28" ht="17.25" customHeight="1">
      <c r="A89" s="92" t="str">
        <f t="shared" si="0"/>
        <v>41 - 5004424.VIGILANCIA, INVESTIGACION Y TECNOLOGIAS EN NUTRICION</v>
      </c>
      <c r="B89" s="92" t="str">
        <f t="shared" si="37"/>
        <v>3000001.ACCIONES COMUNES</v>
      </c>
      <c r="C89" s="92" t="str">
        <f t="shared" si="38"/>
        <v>1001.PRODUCTOS ESPECIFICOS PARA DESARROLLO INFANTIL TEMPRANO</v>
      </c>
      <c r="D89" s="93" t="str">
        <f t="shared" si="3"/>
        <v>00. RECURSOS ORDINARIOS</v>
      </c>
      <c r="E89" s="94" t="str">
        <f t="shared" si="4"/>
        <v>DIRECCION EJECUTIVA DE GESTION ESTRATEGICA Y ARTICULACION EN SALUD PUBLICA</v>
      </c>
      <c r="F89" s="94" t="str">
        <f t="shared" si="5"/>
        <v>DIRECCION DE ATENCION INTEGRAL DE SALUD</v>
      </c>
      <c r="G89" s="95" t="str">
        <f t="shared" si="6"/>
        <v>00. RECURSOS ORDINARIOS</v>
      </c>
      <c r="H89" s="106" t="s">
        <v>237</v>
      </c>
      <c r="I89" s="1011" t="s">
        <v>238</v>
      </c>
      <c r="J89" s="954"/>
      <c r="K89" s="954"/>
      <c r="L89" s="954"/>
      <c r="M89" s="954"/>
      <c r="N89" s="954"/>
      <c r="O89" s="954"/>
      <c r="P89" s="954"/>
      <c r="Q89" s="954"/>
      <c r="R89" s="954"/>
      <c r="S89" s="954"/>
      <c r="T89" s="954"/>
      <c r="U89" s="954"/>
      <c r="V89" s="954"/>
      <c r="W89" s="954"/>
      <c r="X89" s="954"/>
      <c r="Y89" s="954"/>
      <c r="Z89" s="953"/>
      <c r="AA89" s="148"/>
      <c r="AB89" s="148"/>
    </row>
    <row r="90" spans="1:28" ht="24" customHeight="1">
      <c r="A90" s="92" t="str">
        <f t="shared" si="0"/>
        <v>41 - 5004424.VIGILANCIA, INVESTIGACION Y TECNOLOGIAS EN NUTRICION</v>
      </c>
      <c r="B90" s="92" t="str">
        <f t="shared" si="37"/>
        <v>3000001.ACCIONES COMUNES</v>
      </c>
      <c r="C90" s="92" t="str">
        <f t="shared" si="38"/>
        <v>1001.PRODUCTOS ESPECIFICOS PARA DESARROLLO INFANTIL TEMPRANO</v>
      </c>
      <c r="D90" s="93" t="str">
        <f t="shared" si="3"/>
        <v>00. RECURSOS ORDINARIOS</v>
      </c>
      <c r="E90" s="94" t="str">
        <f t="shared" si="4"/>
        <v>DIRECCION EJECUTIVA DE GESTION ESTRATEGICA Y ARTICULACION EN SALUD PUBLICA</v>
      </c>
      <c r="F90" s="94" t="str">
        <f t="shared" si="5"/>
        <v>DIRECCION DE ATENCION INTEGRAL DE SALUD</v>
      </c>
      <c r="G90" s="95" t="str">
        <f t="shared" si="6"/>
        <v>00. RECURSOS ORDINARIOS</v>
      </c>
      <c r="H90" s="136" t="s">
        <v>144</v>
      </c>
      <c r="I90" s="112" t="s">
        <v>239</v>
      </c>
      <c r="J90" s="699" t="s">
        <v>240</v>
      </c>
      <c r="K90" s="113" t="s">
        <v>147</v>
      </c>
      <c r="L90" s="114">
        <v>40</v>
      </c>
      <c r="M90" s="116">
        <v>147</v>
      </c>
      <c r="N90" s="116">
        <f t="shared" ref="N90:N91" si="42">M90*L90</f>
        <v>5880</v>
      </c>
      <c r="O90" s="116"/>
      <c r="P90" s="116"/>
      <c r="Q90" s="116"/>
      <c r="R90" s="116"/>
      <c r="S90" s="116"/>
      <c r="T90" s="116"/>
      <c r="U90" s="116">
        <f t="shared" ref="U90:U91" si="43">N90</f>
        <v>5880</v>
      </c>
      <c r="V90" s="169"/>
      <c r="W90" s="169"/>
      <c r="X90" s="169"/>
      <c r="Y90" s="169"/>
      <c r="Z90" s="169"/>
      <c r="AA90" s="148"/>
      <c r="AB90" s="148"/>
    </row>
    <row r="91" spans="1:28" ht="24" customHeight="1">
      <c r="A91" s="92" t="str">
        <f t="shared" si="0"/>
        <v>41 - 5004424.VIGILANCIA, INVESTIGACION Y TECNOLOGIAS EN NUTRICION</v>
      </c>
      <c r="B91" s="92" t="str">
        <f t="shared" si="37"/>
        <v>3000001.ACCIONES COMUNES</v>
      </c>
      <c r="C91" s="92" t="str">
        <f t="shared" si="38"/>
        <v>1001.PRODUCTOS ESPECIFICOS PARA DESARROLLO INFANTIL TEMPRANO</v>
      </c>
      <c r="D91" s="93" t="str">
        <f t="shared" si="3"/>
        <v>00. RECURSOS ORDINARIOS</v>
      </c>
      <c r="E91" s="94" t="str">
        <f t="shared" si="4"/>
        <v>DIRECCION EJECUTIVA DE GESTION ESTRATEGICA Y ARTICULACION EN SALUD PUBLICA</v>
      </c>
      <c r="F91" s="94" t="str">
        <f t="shared" si="5"/>
        <v>DIRECCION DE ATENCION INTEGRAL DE SALUD</v>
      </c>
      <c r="G91" s="95" t="str">
        <f t="shared" si="6"/>
        <v>00. RECURSOS ORDINARIOS</v>
      </c>
      <c r="H91" s="136" t="s">
        <v>144</v>
      </c>
      <c r="I91" s="112" t="s">
        <v>239</v>
      </c>
      <c r="J91" s="699" t="s">
        <v>241</v>
      </c>
      <c r="K91" s="113" t="s">
        <v>147</v>
      </c>
      <c r="L91" s="182">
        <v>28</v>
      </c>
      <c r="M91" s="116">
        <v>147</v>
      </c>
      <c r="N91" s="116">
        <f t="shared" si="42"/>
        <v>4116</v>
      </c>
      <c r="O91" s="116"/>
      <c r="P91" s="116"/>
      <c r="Q91" s="116"/>
      <c r="R91" s="116"/>
      <c r="S91" s="116"/>
      <c r="T91" s="116"/>
      <c r="U91" s="116">
        <f t="shared" si="43"/>
        <v>4116</v>
      </c>
      <c r="V91" s="169"/>
      <c r="W91" s="169"/>
      <c r="X91" s="169"/>
      <c r="Y91" s="169"/>
      <c r="Z91" s="169"/>
      <c r="AA91" s="148"/>
      <c r="AB91" s="148"/>
    </row>
    <row r="92" spans="1:28" ht="17.25" customHeight="1">
      <c r="A92" s="92" t="str">
        <f t="shared" si="0"/>
        <v>41 - 5004424.VIGILANCIA, INVESTIGACION Y TECNOLOGIAS EN NUTRICION</v>
      </c>
      <c r="B92" s="92" t="str">
        <f t="shared" si="37"/>
        <v>3000001.ACCIONES COMUNES</v>
      </c>
      <c r="C92" s="92" t="str">
        <f t="shared" si="38"/>
        <v>1001.PRODUCTOS ESPECIFICOS PARA DESARROLLO INFANTIL TEMPRANO</v>
      </c>
      <c r="D92" s="93" t="str">
        <f t="shared" si="3"/>
        <v>00. RECURSOS ORDINARIOS</v>
      </c>
      <c r="E92" s="94" t="str">
        <f t="shared" si="4"/>
        <v>DIRECCION EJECUTIVA DE GESTION ESTRATEGICA Y ARTICULACION EN SALUD PUBLICA</v>
      </c>
      <c r="F92" s="94" t="str">
        <f t="shared" si="5"/>
        <v>DIRECCION DE ATENCION INTEGRAL DE SALUD</v>
      </c>
      <c r="G92" s="95" t="str">
        <f t="shared" si="6"/>
        <v>00. RECURSOS ORDINARIOS</v>
      </c>
      <c r="H92" s="207"/>
      <c r="I92" s="207"/>
      <c r="J92" s="715" t="s">
        <v>242</v>
      </c>
      <c r="K92" s="206"/>
      <c r="L92" s="114"/>
      <c r="M92" s="116"/>
      <c r="N92" s="186">
        <f t="shared" ref="N92:Z92" si="44">SUM(N90:N91)</f>
        <v>9996</v>
      </c>
      <c r="O92" s="186">
        <f t="shared" si="44"/>
        <v>0</v>
      </c>
      <c r="P92" s="186">
        <f t="shared" si="44"/>
        <v>0</v>
      </c>
      <c r="Q92" s="186">
        <f t="shared" si="44"/>
        <v>0</v>
      </c>
      <c r="R92" s="186">
        <f t="shared" si="44"/>
        <v>0</v>
      </c>
      <c r="S92" s="186">
        <f t="shared" si="44"/>
        <v>0</v>
      </c>
      <c r="T92" s="186">
        <f t="shared" si="44"/>
        <v>0</v>
      </c>
      <c r="U92" s="186">
        <f t="shared" si="44"/>
        <v>9996</v>
      </c>
      <c r="V92" s="186">
        <f t="shared" si="44"/>
        <v>0</v>
      </c>
      <c r="W92" s="186">
        <f t="shared" si="44"/>
        <v>0</v>
      </c>
      <c r="X92" s="186">
        <f t="shared" si="44"/>
        <v>0</v>
      </c>
      <c r="Y92" s="186">
        <f t="shared" si="44"/>
        <v>0</v>
      </c>
      <c r="Z92" s="186">
        <f t="shared" si="44"/>
        <v>0</v>
      </c>
      <c r="AA92" s="148"/>
      <c r="AB92" s="148"/>
    </row>
    <row r="93" spans="1:28" ht="17.25" customHeight="1">
      <c r="A93" s="92" t="str">
        <f t="shared" si="0"/>
        <v>41 - 5004424.VIGILANCIA, INVESTIGACION Y TECNOLOGIAS EN NUTRICION</v>
      </c>
      <c r="B93" s="92" t="str">
        <f t="shared" si="37"/>
        <v>3000001.ACCIONES COMUNES</v>
      </c>
      <c r="C93" s="92" t="str">
        <f t="shared" si="38"/>
        <v>1001.PRODUCTOS ESPECIFICOS PARA DESARROLLO INFANTIL TEMPRANO</v>
      </c>
      <c r="D93" s="93" t="str">
        <f t="shared" si="3"/>
        <v>00. RECURSOS ORDINARIOS</v>
      </c>
      <c r="E93" s="94" t="str">
        <f t="shared" si="4"/>
        <v>DIRECCION EJECUTIVA DE GESTION ESTRATEGICA Y ARTICULACION EN SALUD PUBLICA</v>
      </c>
      <c r="F93" s="94" t="str">
        <f t="shared" si="5"/>
        <v>DIRECCION DE ATENCION INTEGRAL DE SALUD</v>
      </c>
      <c r="G93" s="95" t="str">
        <f t="shared" si="6"/>
        <v>00. RECURSOS ORDINARIOS</v>
      </c>
      <c r="H93" s="1020" t="s">
        <v>243</v>
      </c>
      <c r="I93" s="954"/>
      <c r="J93" s="953"/>
      <c r="K93" s="206"/>
      <c r="L93" s="114"/>
      <c r="M93" s="116"/>
      <c r="N93" s="169"/>
      <c r="O93" s="169"/>
      <c r="P93" s="169"/>
      <c r="Q93" s="169"/>
      <c r="R93" s="169"/>
      <c r="S93" s="169"/>
      <c r="T93" s="169"/>
      <c r="U93" s="169"/>
      <c r="V93" s="169"/>
      <c r="W93" s="169"/>
      <c r="X93" s="169"/>
      <c r="Y93" s="169"/>
      <c r="Z93" s="169"/>
      <c r="AA93" s="148"/>
      <c r="AB93" s="148"/>
    </row>
    <row r="94" spans="1:28" ht="17.25" customHeight="1">
      <c r="A94" s="92" t="str">
        <f t="shared" si="0"/>
        <v>41 - 5004424.VIGILANCIA, INVESTIGACION Y TECNOLOGIAS EN NUTRICION</v>
      </c>
      <c r="B94" s="92" t="str">
        <f t="shared" si="37"/>
        <v>3000001.ACCIONES COMUNES</v>
      </c>
      <c r="C94" s="92" t="str">
        <f t="shared" si="38"/>
        <v>1001.PRODUCTOS ESPECIFICOS PARA DESARROLLO INFANTIL TEMPRANO</v>
      </c>
      <c r="D94" s="93" t="str">
        <f t="shared" si="3"/>
        <v>00. RECURSOS ORDINARIOS</v>
      </c>
      <c r="E94" s="94" t="str">
        <f t="shared" si="4"/>
        <v>DIRECCION EJECUTIVA DE GESTION ESTRATEGICA Y ARTICULACION EN SALUD PUBLICA</v>
      </c>
      <c r="F94" s="94" t="str">
        <f t="shared" si="5"/>
        <v>DIRECCION DE ATENCION INTEGRAL DE SALUD</v>
      </c>
      <c r="G94" s="95" t="str">
        <f t="shared" si="6"/>
        <v>00. RECURSOS ORDINARIOS</v>
      </c>
      <c r="H94" s="106" t="s">
        <v>237</v>
      </c>
      <c r="I94" s="1011" t="s">
        <v>244</v>
      </c>
      <c r="J94" s="954"/>
      <c r="K94" s="954"/>
      <c r="L94" s="954"/>
      <c r="M94" s="954"/>
      <c r="N94" s="954"/>
      <c r="O94" s="954"/>
      <c r="P94" s="954"/>
      <c r="Q94" s="954"/>
      <c r="R94" s="954"/>
      <c r="S94" s="954"/>
      <c r="T94" s="954"/>
      <c r="U94" s="954"/>
      <c r="V94" s="954"/>
      <c r="W94" s="954"/>
      <c r="X94" s="954"/>
      <c r="Y94" s="954"/>
      <c r="Z94" s="953"/>
      <c r="AA94" s="148"/>
      <c r="AB94" s="148"/>
    </row>
    <row r="95" spans="1:28" ht="17.25" customHeight="1">
      <c r="A95" s="208" t="str">
        <f t="shared" si="0"/>
        <v>41 - 5004424.VIGILANCIA, INVESTIGACION Y TECNOLOGIAS EN NUTRICION</v>
      </c>
      <c r="B95" s="208" t="str">
        <f t="shared" si="37"/>
        <v>3000001.ACCIONES COMUNES</v>
      </c>
      <c r="C95" s="208" t="str">
        <f t="shared" si="38"/>
        <v>1001.PRODUCTOS ESPECIFICOS PARA DESARROLLO INFANTIL TEMPRANO</v>
      </c>
      <c r="D95" s="209" t="str">
        <f t="shared" si="3"/>
        <v>00. RECURSOS ORDINARIOS</v>
      </c>
      <c r="E95" s="210" t="str">
        <f t="shared" si="4"/>
        <v>DIRECCION EJECUTIVA DE GESTION ESTRATEGICA Y ARTICULACION EN SALUD PUBLICA</v>
      </c>
      <c r="F95" s="210" t="str">
        <f t="shared" si="5"/>
        <v>DIRECCION DE ATENCION INTEGRAL DE SALUD</v>
      </c>
      <c r="G95" s="95" t="str">
        <f t="shared" si="6"/>
        <v>00. RECURSOS ORDINARIOS</v>
      </c>
      <c r="H95" s="111" t="s">
        <v>165</v>
      </c>
      <c r="I95" s="211" t="s">
        <v>245</v>
      </c>
      <c r="J95" s="716" t="s">
        <v>246</v>
      </c>
      <c r="K95" s="211" t="s">
        <v>168</v>
      </c>
      <c r="L95" s="212">
        <v>156</v>
      </c>
      <c r="M95" s="213">
        <v>18.5</v>
      </c>
      <c r="N95" s="214">
        <f t="shared" ref="N95:N96" si="45">L95*M95</f>
        <v>2886</v>
      </c>
      <c r="O95" s="215"/>
      <c r="P95" s="146"/>
      <c r="Q95" s="215">
        <f t="shared" ref="Q95:Q98" si="46">N95</f>
        <v>2886</v>
      </c>
      <c r="R95" s="216"/>
      <c r="S95" s="216"/>
      <c r="T95" s="216"/>
      <c r="U95" s="216"/>
      <c r="V95" s="216"/>
      <c r="W95" s="216"/>
      <c r="X95" s="216"/>
      <c r="Y95" s="216"/>
      <c r="Z95" s="216"/>
      <c r="AA95" s="148"/>
      <c r="AB95" s="148"/>
    </row>
    <row r="96" spans="1:28" ht="28.5" customHeight="1">
      <c r="A96" s="208" t="str">
        <f t="shared" si="0"/>
        <v>41 - 5004424.VIGILANCIA, INVESTIGACION Y TECNOLOGIAS EN NUTRICION</v>
      </c>
      <c r="B96" s="208" t="str">
        <f t="shared" si="37"/>
        <v>3000001.ACCIONES COMUNES</v>
      </c>
      <c r="C96" s="208" t="str">
        <f t="shared" si="38"/>
        <v>1001.PRODUCTOS ESPECIFICOS PARA DESARROLLO INFANTIL TEMPRANO</v>
      </c>
      <c r="D96" s="209" t="str">
        <f t="shared" si="3"/>
        <v>00. RECURSOS ORDINARIOS</v>
      </c>
      <c r="E96" s="210" t="str">
        <f t="shared" si="4"/>
        <v>DIRECCION EJECUTIVA DE GESTION ESTRATEGICA Y ARTICULACION EN SALUD PUBLICA</v>
      </c>
      <c r="F96" s="210" t="str">
        <f t="shared" si="5"/>
        <v>DIRECCION DE ATENCION INTEGRAL DE SALUD</v>
      </c>
      <c r="G96" s="95" t="str">
        <f t="shared" si="6"/>
        <v>00. RECURSOS ORDINARIOS</v>
      </c>
      <c r="H96" s="111" t="s">
        <v>165</v>
      </c>
      <c r="I96" s="211" t="s">
        <v>247</v>
      </c>
      <c r="J96" s="716" t="s">
        <v>248</v>
      </c>
      <c r="K96" s="211" t="s">
        <v>168</v>
      </c>
      <c r="L96" s="212">
        <v>4</v>
      </c>
      <c r="M96" s="213">
        <v>750</v>
      </c>
      <c r="N96" s="214">
        <f t="shared" si="45"/>
        <v>3000</v>
      </c>
      <c r="O96" s="215"/>
      <c r="P96" s="146"/>
      <c r="Q96" s="215">
        <f t="shared" si="46"/>
        <v>3000</v>
      </c>
      <c r="R96" s="216"/>
      <c r="S96" s="216"/>
      <c r="T96" s="216"/>
      <c r="U96" s="216"/>
      <c r="V96" s="216"/>
      <c r="W96" s="216"/>
      <c r="X96" s="216"/>
      <c r="Y96" s="216"/>
      <c r="Z96" s="216"/>
      <c r="AA96" s="148"/>
      <c r="AB96" s="148"/>
    </row>
    <row r="97" spans="1:28" ht="17.25" customHeight="1">
      <c r="A97" s="208" t="str">
        <f t="shared" si="0"/>
        <v>41 - 5004424.VIGILANCIA, INVESTIGACION Y TECNOLOGIAS EN NUTRICION</v>
      </c>
      <c r="B97" s="208" t="str">
        <f t="shared" si="37"/>
        <v>3000001.ACCIONES COMUNES</v>
      </c>
      <c r="C97" s="208" t="str">
        <f t="shared" si="38"/>
        <v>1001.PRODUCTOS ESPECIFICOS PARA DESARROLLO INFANTIL TEMPRANO</v>
      </c>
      <c r="D97" s="209" t="str">
        <f t="shared" si="3"/>
        <v>00. RECURSOS ORDINARIOS</v>
      </c>
      <c r="E97" s="210" t="str">
        <f t="shared" si="4"/>
        <v>DIRECCION EJECUTIVA DE GESTION ESTRATEGICA Y ARTICULACION EN SALUD PUBLICA</v>
      </c>
      <c r="F97" s="210" t="str">
        <f t="shared" si="5"/>
        <v>DIRECCION DE ATENCION INTEGRAL DE SALUD</v>
      </c>
      <c r="G97" s="95" t="str">
        <f t="shared" si="6"/>
        <v>00. RECURSOS ORDINARIOS</v>
      </c>
      <c r="H97" s="111" t="s">
        <v>165</v>
      </c>
      <c r="I97" s="217" t="s">
        <v>249</v>
      </c>
      <c r="J97" s="717" t="s">
        <v>250</v>
      </c>
      <c r="K97" s="217" t="s">
        <v>168</v>
      </c>
      <c r="L97" s="218">
        <v>101</v>
      </c>
      <c r="M97" s="219">
        <v>8</v>
      </c>
      <c r="N97" s="219">
        <v>814</v>
      </c>
      <c r="O97" s="215"/>
      <c r="P97" s="146"/>
      <c r="Q97" s="215">
        <f t="shared" si="46"/>
        <v>814</v>
      </c>
      <c r="R97" s="216"/>
      <c r="S97" s="216"/>
      <c r="T97" s="216"/>
      <c r="U97" s="216"/>
      <c r="V97" s="216"/>
      <c r="W97" s="216"/>
      <c r="X97" s="216"/>
      <c r="Y97" s="216"/>
      <c r="Z97" s="216"/>
      <c r="AA97" s="148"/>
      <c r="AB97" s="148"/>
    </row>
    <row r="98" spans="1:28" ht="17.25" customHeight="1">
      <c r="A98" s="208" t="str">
        <f t="shared" si="0"/>
        <v>41 - 5004424.VIGILANCIA, INVESTIGACION Y TECNOLOGIAS EN NUTRICION</v>
      </c>
      <c r="B98" s="208" t="str">
        <f t="shared" si="37"/>
        <v>3000001.ACCIONES COMUNES</v>
      </c>
      <c r="C98" s="208" t="str">
        <f t="shared" si="38"/>
        <v>1001.PRODUCTOS ESPECIFICOS PARA DESARROLLO INFANTIL TEMPRANO</v>
      </c>
      <c r="D98" s="209" t="str">
        <f t="shared" si="3"/>
        <v>00. RECURSOS ORDINARIOS</v>
      </c>
      <c r="E98" s="210" t="str">
        <f t="shared" si="4"/>
        <v>DIRECCION EJECUTIVA DE GESTION ESTRATEGICA Y ARTICULACION EN SALUD PUBLICA</v>
      </c>
      <c r="F98" s="210" t="str">
        <f t="shared" si="5"/>
        <v>DIRECCION DE ATENCION INTEGRAL DE SALUD</v>
      </c>
      <c r="G98" s="95" t="str">
        <f t="shared" si="6"/>
        <v>00. RECURSOS ORDINARIOS</v>
      </c>
      <c r="H98" s="111" t="s">
        <v>251</v>
      </c>
      <c r="I98" s="217" t="s">
        <v>252</v>
      </c>
      <c r="J98" s="717" t="s">
        <v>253</v>
      </c>
      <c r="K98" s="217" t="s">
        <v>168</v>
      </c>
      <c r="L98" s="218">
        <v>142</v>
      </c>
      <c r="M98" s="219">
        <v>5.6050000000000004</v>
      </c>
      <c r="N98" s="219">
        <v>800</v>
      </c>
      <c r="O98" s="215"/>
      <c r="P98" s="146"/>
      <c r="Q98" s="215">
        <f t="shared" si="46"/>
        <v>800</v>
      </c>
      <c r="R98" s="216"/>
      <c r="S98" s="216"/>
      <c r="T98" s="216"/>
      <c r="U98" s="216"/>
      <c r="V98" s="216"/>
      <c r="W98" s="216"/>
      <c r="X98" s="216"/>
      <c r="Y98" s="216"/>
      <c r="Z98" s="216"/>
      <c r="AA98" s="148"/>
      <c r="AB98" s="148"/>
    </row>
    <row r="99" spans="1:28" ht="17.25" customHeight="1">
      <c r="A99" s="92" t="str">
        <f t="shared" si="0"/>
        <v>41 - 5004424.VIGILANCIA, INVESTIGACION Y TECNOLOGIAS EN NUTRICION</v>
      </c>
      <c r="B99" s="92" t="str">
        <f t="shared" si="37"/>
        <v>3000001.ACCIONES COMUNES</v>
      </c>
      <c r="C99" s="92" t="str">
        <f t="shared" si="38"/>
        <v>1001.PRODUCTOS ESPECIFICOS PARA DESARROLLO INFANTIL TEMPRANO</v>
      </c>
      <c r="D99" s="93" t="str">
        <f t="shared" si="3"/>
        <v>00. RECURSOS ORDINARIOS</v>
      </c>
      <c r="E99" s="94" t="str">
        <f t="shared" si="4"/>
        <v>DIRECCION EJECUTIVA DE GESTION ESTRATEGICA Y ARTICULACION EN SALUD PUBLICA</v>
      </c>
      <c r="F99" s="94" t="str">
        <f t="shared" si="5"/>
        <v>DIRECCION DE ATENCION INTEGRAL DE SALUD</v>
      </c>
      <c r="G99" s="95" t="str">
        <f t="shared" si="6"/>
        <v>00. RECURSOS ORDINARIOS</v>
      </c>
      <c r="H99" s="220"/>
      <c r="I99" s="221"/>
      <c r="J99" s="718"/>
      <c r="K99" s="221"/>
      <c r="L99" s="222"/>
      <c r="M99" s="223">
        <v>7500</v>
      </c>
      <c r="N99" s="224">
        <f t="shared" ref="N99:Z99" si="47">SUM(N95:N98)</f>
        <v>7500</v>
      </c>
      <c r="O99" s="224">
        <f t="shared" si="47"/>
        <v>0</v>
      </c>
      <c r="P99" s="224">
        <f t="shared" si="47"/>
        <v>0</v>
      </c>
      <c r="Q99" s="224">
        <f t="shared" si="47"/>
        <v>7500</v>
      </c>
      <c r="R99" s="224">
        <f t="shared" si="47"/>
        <v>0</v>
      </c>
      <c r="S99" s="224">
        <f t="shared" si="47"/>
        <v>0</v>
      </c>
      <c r="T99" s="224">
        <f t="shared" si="47"/>
        <v>0</v>
      </c>
      <c r="U99" s="224">
        <f t="shared" si="47"/>
        <v>0</v>
      </c>
      <c r="V99" s="224">
        <f t="shared" si="47"/>
        <v>0</v>
      </c>
      <c r="W99" s="224">
        <f t="shared" si="47"/>
        <v>0</v>
      </c>
      <c r="X99" s="224">
        <f t="shared" si="47"/>
        <v>0</v>
      </c>
      <c r="Y99" s="224">
        <f t="shared" si="47"/>
        <v>0</v>
      </c>
      <c r="Z99" s="224">
        <f t="shared" si="47"/>
        <v>0</v>
      </c>
      <c r="AA99" s="148"/>
      <c r="AB99" s="148"/>
    </row>
    <row r="100" spans="1:28" ht="17.25" customHeight="1">
      <c r="A100" s="92" t="str">
        <f t="shared" si="0"/>
        <v>41 - 5004424.VIGILANCIA, INVESTIGACION Y TECNOLOGIAS EN NUTRICION</v>
      </c>
      <c r="B100" s="92" t="str">
        <f t="shared" si="37"/>
        <v>3000001.ACCIONES COMUNES</v>
      </c>
      <c r="C100" s="92" t="str">
        <f t="shared" si="38"/>
        <v>1001.PRODUCTOS ESPECIFICOS PARA DESARROLLO INFANTIL TEMPRANO</v>
      </c>
      <c r="D100" s="93" t="str">
        <f t="shared" si="3"/>
        <v>00. RECURSOS ORDINARIOS</v>
      </c>
      <c r="E100" s="94" t="str">
        <f t="shared" si="4"/>
        <v>DIRECCION EJECUTIVA DE GESTION ESTRATEGICA Y ARTICULACION EN SALUD PUBLICA</v>
      </c>
      <c r="F100" s="94" t="str">
        <f t="shared" si="5"/>
        <v>DIRECCION DE ATENCION INTEGRAL DE SALUD</v>
      </c>
      <c r="G100" s="95" t="str">
        <f t="shared" si="6"/>
        <v>00. RECURSOS ORDINARIOS</v>
      </c>
      <c r="H100" s="1021" t="s">
        <v>254</v>
      </c>
      <c r="I100" s="954"/>
      <c r="J100" s="954"/>
      <c r="K100" s="954"/>
      <c r="L100" s="954"/>
      <c r="M100" s="954"/>
      <c r="N100" s="225">
        <f t="shared" ref="N100:Z100" si="48">N92+N99</f>
        <v>17496</v>
      </c>
      <c r="O100" s="225">
        <f t="shared" si="48"/>
        <v>0</v>
      </c>
      <c r="P100" s="225">
        <f t="shared" si="48"/>
        <v>0</v>
      </c>
      <c r="Q100" s="225">
        <f t="shared" si="48"/>
        <v>7500</v>
      </c>
      <c r="R100" s="225">
        <f t="shared" si="48"/>
        <v>0</v>
      </c>
      <c r="S100" s="225">
        <f t="shared" si="48"/>
        <v>0</v>
      </c>
      <c r="T100" s="225">
        <f t="shared" si="48"/>
        <v>0</v>
      </c>
      <c r="U100" s="225">
        <f t="shared" si="48"/>
        <v>9996</v>
      </c>
      <c r="V100" s="225">
        <f t="shared" si="48"/>
        <v>0</v>
      </c>
      <c r="W100" s="225">
        <f t="shared" si="48"/>
        <v>0</v>
      </c>
      <c r="X100" s="225">
        <f t="shared" si="48"/>
        <v>0</v>
      </c>
      <c r="Y100" s="225">
        <f t="shared" si="48"/>
        <v>0</v>
      </c>
      <c r="Z100" s="225">
        <f t="shared" si="48"/>
        <v>0</v>
      </c>
      <c r="AA100" s="148"/>
      <c r="AB100" s="148"/>
    </row>
    <row r="101" spans="1:28" ht="17.25" customHeight="1">
      <c r="A101" s="92" t="str">
        <f t="shared" si="0"/>
        <v>41 - 5004424.VIGILANCIA, INVESTIGACION Y TECNOLOGIAS EN NUTRICION</v>
      </c>
      <c r="B101" s="92" t="str">
        <f t="shared" si="37"/>
        <v>3000001.ACCIONES COMUNES</v>
      </c>
      <c r="C101" s="92" t="str">
        <f t="shared" si="38"/>
        <v>1001.PRODUCTOS ESPECIFICOS PARA DESARROLLO INFANTIL TEMPRANO</v>
      </c>
      <c r="D101" s="93" t="str">
        <f t="shared" si="3"/>
        <v>00. RECURSOS ORDINARIOS</v>
      </c>
      <c r="E101" s="94" t="str">
        <f t="shared" si="4"/>
        <v>DIRECCION EJECUTIVA DE GESTION ESTRATEGICA Y ARTICULACION EN SALUD PUBLICA</v>
      </c>
      <c r="F101" s="94" t="str">
        <f t="shared" si="5"/>
        <v>DIRECCION DE ATENCION INTEGRAL DE SALUD</v>
      </c>
      <c r="G101" s="95" t="str">
        <f t="shared" si="6"/>
        <v>00. RECURSOS ORDINARIOS</v>
      </c>
      <c r="H101" s="200" t="s">
        <v>255</v>
      </c>
      <c r="I101" s="201"/>
      <c r="J101" s="714"/>
      <c r="K101" s="202"/>
      <c r="L101" s="203"/>
      <c r="M101" s="226"/>
      <c r="N101" s="226">
        <f t="shared" ref="N101:Z101" si="49">N86+N100</f>
        <v>82405.997999999992</v>
      </c>
      <c r="O101" s="226">
        <f t="shared" si="49"/>
        <v>0</v>
      </c>
      <c r="P101" s="226">
        <f t="shared" si="49"/>
        <v>8457.9979999999996</v>
      </c>
      <c r="Q101" s="226">
        <f t="shared" si="49"/>
        <v>19913</v>
      </c>
      <c r="R101" s="226">
        <f t="shared" si="49"/>
        <v>29327</v>
      </c>
      <c r="S101" s="226">
        <f t="shared" si="49"/>
        <v>5692</v>
      </c>
      <c r="T101" s="226">
        <f t="shared" si="49"/>
        <v>6334</v>
      </c>
      <c r="U101" s="226">
        <f t="shared" si="49"/>
        <v>10918</v>
      </c>
      <c r="V101" s="226">
        <f t="shared" si="49"/>
        <v>882</v>
      </c>
      <c r="W101" s="226">
        <f t="shared" si="49"/>
        <v>882</v>
      </c>
      <c r="X101" s="226">
        <f t="shared" si="49"/>
        <v>0</v>
      </c>
      <c r="Y101" s="226">
        <f t="shared" si="49"/>
        <v>0</v>
      </c>
      <c r="Z101" s="226">
        <f t="shared" si="49"/>
        <v>0</v>
      </c>
      <c r="AA101" s="104"/>
      <c r="AB101" s="104"/>
    </row>
    <row r="102" spans="1:28" ht="12" customHeight="1">
      <c r="A102" s="92"/>
      <c r="B102" s="92"/>
      <c r="C102" s="92"/>
      <c r="D102" s="93"/>
      <c r="E102" s="94"/>
      <c r="F102" s="94"/>
      <c r="G102" s="95"/>
      <c r="H102" s="66"/>
      <c r="I102" s="227"/>
      <c r="J102" s="696"/>
      <c r="K102" s="228"/>
      <c r="L102" s="229"/>
      <c r="M102" s="230"/>
      <c r="N102" s="230"/>
      <c r="O102" s="229"/>
      <c r="P102" s="231"/>
      <c r="Q102" s="232"/>
      <c r="R102" s="232"/>
      <c r="S102" s="232"/>
      <c r="T102" s="232"/>
      <c r="U102" s="232"/>
      <c r="V102" s="232"/>
      <c r="W102" s="232"/>
      <c r="X102" s="232"/>
      <c r="Y102" s="232"/>
      <c r="Z102" s="232"/>
      <c r="AA102" s="104"/>
      <c r="AB102" s="104"/>
    </row>
    <row r="103" spans="1:28" ht="12" customHeight="1">
      <c r="A103" s="92"/>
      <c r="B103" s="80"/>
      <c r="C103" s="80"/>
      <c r="D103" s="80"/>
      <c r="E103" s="80"/>
      <c r="F103" s="80"/>
      <c r="G103" s="80"/>
      <c r="H103" s="1000" t="s">
        <v>109</v>
      </c>
      <c r="I103" s="953"/>
      <c r="J103" s="687" t="s">
        <v>4</v>
      </c>
      <c r="K103" s="228"/>
      <c r="L103" s="229"/>
      <c r="M103" s="230"/>
      <c r="N103" s="230"/>
      <c r="O103" s="229"/>
      <c r="P103" s="231"/>
      <c r="Q103" s="232"/>
      <c r="R103" s="232"/>
      <c r="S103" s="232"/>
      <c r="T103" s="232"/>
      <c r="U103" s="232"/>
      <c r="V103" s="232"/>
      <c r="W103" s="232"/>
      <c r="X103" s="232"/>
      <c r="Y103" s="232"/>
      <c r="Z103" s="232"/>
      <c r="AA103" s="104"/>
      <c r="AB103" s="104"/>
    </row>
    <row r="104" spans="1:28" ht="12" customHeight="1">
      <c r="A104" s="92"/>
      <c r="B104" s="80"/>
      <c r="C104" s="80"/>
      <c r="D104" s="80"/>
      <c r="E104" s="80"/>
      <c r="F104" s="80"/>
      <c r="G104" s="80"/>
      <c r="H104" s="1000" t="s">
        <v>5</v>
      </c>
      <c r="I104" s="953"/>
      <c r="J104" s="688" t="s">
        <v>6</v>
      </c>
      <c r="K104" s="228"/>
      <c r="L104" s="229"/>
      <c r="M104" s="230"/>
      <c r="N104" s="230"/>
      <c r="O104" s="229"/>
      <c r="P104" s="231"/>
      <c r="Q104" s="232"/>
      <c r="R104" s="232"/>
      <c r="S104" s="232"/>
      <c r="T104" s="232"/>
      <c r="U104" s="232"/>
      <c r="V104" s="232"/>
      <c r="W104" s="232"/>
      <c r="X104" s="232"/>
      <c r="Y104" s="232"/>
      <c r="Z104" s="232"/>
      <c r="AA104" s="104"/>
      <c r="AB104" s="104"/>
    </row>
    <row r="105" spans="1:28" ht="12" customHeight="1">
      <c r="A105" s="92"/>
      <c r="B105" s="80"/>
      <c r="C105" s="80"/>
      <c r="D105" s="80"/>
      <c r="E105" s="80"/>
      <c r="F105" s="80"/>
      <c r="G105" s="80"/>
      <c r="H105" s="1000" t="s">
        <v>110</v>
      </c>
      <c r="I105" s="953"/>
      <c r="J105" s="689" t="str">
        <f>VLOOKUP(J110,Estructura,2,FALSE)</f>
        <v>1001.PRODUCTOS ESPECIFICOS PARA DESARROLLO INFANTIL TEMPRANO</v>
      </c>
      <c r="K105" s="228"/>
      <c r="L105" s="229"/>
      <c r="M105" s="230"/>
      <c r="N105" s="230"/>
      <c r="O105" s="229"/>
      <c r="P105" s="231"/>
      <c r="Q105" s="232"/>
      <c r="R105" s="232"/>
      <c r="S105" s="232"/>
      <c r="T105" s="232"/>
      <c r="U105" s="232"/>
      <c r="V105" s="232"/>
      <c r="W105" s="232"/>
      <c r="X105" s="232"/>
      <c r="Y105" s="232"/>
      <c r="Z105" s="232"/>
      <c r="AA105" s="104"/>
      <c r="AB105" s="104"/>
    </row>
    <row r="106" spans="1:28" ht="12" customHeight="1">
      <c r="A106" s="92"/>
      <c r="B106" s="80"/>
      <c r="C106" s="80"/>
      <c r="D106" s="80"/>
      <c r="E106" s="80"/>
      <c r="F106" s="80"/>
      <c r="G106" s="80"/>
      <c r="H106" s="1000" t="s">
        <v>63</v>
      </c>
      <c r="I106" s="953"/>
      <c r="J106" s="689" t="str">
        <f>VLOOKUP(J110,Estructura,3,FALSE)</f>
        <v>3000001.ACCIONES COMUNES</v>
      </c>
      <c r="K106" s="228"/>
      <c r="L106" s="229"/>
      <c r="M106" s="230"/>
      <c r="N106" s="230"/>
      <c r="O106" s="229"/>
      <c r="P106" s="231"/>
      <c r="Q106" s="232"/>
      <c r="R106" s="232"/>
      <c r="S106" s="232"/>
      <c r="T106" s="232"/>
      <c r="U106" s="232"/>
      <c r="V106" s="232"/>
      <c r="W106" s="232"/>
      <c r="X106" s="232"/>
      <c r="Y106" s="232"/>
      <c r="Z106" s="232"/>
      <c r="AA106" s="104"/>
      <c r="AB106" s="104"/>
    </row>
    <row r="107" spans="1:28" ht="12" customHeight="1">
      <c r="A107" s="92"/>
      <c r="B107" s="80"/>
      <c r="C107" s="80"/>
      <c r="D107" s="80"/>
      <c r="E107" s="80"/>
      <c r="F107" s="80"/>
      <c r="G107" s="80"/>
      <c r="H107" s="1000" t="s">
        <v>111</v>
      </c>
      <c r="I107" s="953"/>
      <c r="J107" s="689" t="str">
        <f>VLOOKUP(J110,Estructura,4,FALSE)</f>
        <v>5004425.DESARROLLO DE NORMAS Y GUIAS TECNICAS EN NUTRICION</v>
      </c>
      <c r="K107" s="228"/>
      <c r="L107" s="229"/>
      <c r="M107" s="230"/>
      <c r="N107" s="230"/>
      <c r="O107" s="229"/>
      <c r="P107" s="231"/>
      <c r="Q107" s="232"/>
      <c r="R107" s="232"/>
      <c r="S107" s="232"/>
      <c r="T107" s="232"/>
      <c r="U107" s="232"/>
      <c r="V107" s="232"/>
      <c r="W107" s="232"/>
      <c r="X107" s="232"/>
      <c r="Y107" s="232"/>
      <c r="Z107" s="232"/>
      <c r="AA107" s="104"/>
      <c r="AB107" s="104"/>
    </row>
    <row r="108" spans="1:28" ht="12" customHeight="1">
      <c r="A108" s="92"/>
      <c r="B108" s="80"/>
      <c r="C108" s="80"/>
      <c r="D108" s="80"/>
      <c r="E108" s="80"/>
      <c r="F108" s="80"/>
      <c r="G108" s="80"/>
      <c r="H108" s="1000" t="s">
        <v>112</v>
      </c>
      <c r="I108" s="953"/>
      <c r="J108" s="690" t="s">
        <v>113</v>
      </c>
      <c r="K108" s="228"/>
      <c r="L108" s="229"/>
      <c r="M108" s="230"/>
      <c r="N108" s="230"/>
      <c r="O108" s="229"/>
      <c r="P108" s="231"/>
      <c r="Q108" s="232"/>
      <c r="R108" s="232"/>
      <c r="S108" s="232"/>
      <c r="T108" s="232"/>
      <c r="U108" s="232"/>
      <c r="V108" s="232"/>
      <c r="W108" s="232"/>
      <c r="X108" s="232"/>
      <c r="Y108" s="232"/>
      <c r="Z108" s="232"/>
      <c r="AA108" s="104"/>
      <c r="AB108" s="104"/>
    </row>
    <row r="109" spans="1:28" ht="12" customHeight="1">
      <c r="A109" s="92"/>
      <c r="B109" s="80"/>
      <c r="C109" s="80"/>
      <c r="D109" s="80"/>
      <c r="E109" s="80"/>
      <c r="F109" s="80"/>
      <c r="G109" s="80"/>
      <c r="H109" s="1000" t="s">
        <v>114</v>
      </c>
      <c r="I109" s="953"/>
      <c r="J109" s="689" t="str">
        <f>VLOOKUP(J110,Estructura,5,FALSE)</f>
        <v>0033247.DESARROLLO DE NORMAS Y GUIAS TECNICAS EN NUTRICION</v>
      </c>
      <c r="K109" s="228"/>
      <c r="L109" s="229"/>
      <c r="M109" s="230"/>
      <c r="N109" s="230"/>
      <c r="O109" s="229"/>
      <c r="P109" s="231"/>
      <c r="Q109" s="232"/>
      <c r="R109" s="232"/>
      <c r="S109" s="232"/>
      <c r="T109" s="232"/>
      <c r="U109" s="232"/>
      <c r="V109" s="232"/>
      <c r="W109" s="232"/>
      <c r="X109" s="232"/>
      <c r="Y109" s="232"/>
      <c r="Z109" s="232"/>
      <c r="AA109" s="104"/>
      <c r="AB109" s="104"/>
    </row>
    <row r="110" spans="1:28" ht="12" customHeight="1">
      <c r="A110" s="92"/>
      <c r="B110" s="80"/>
      <c r="C110" s="80"/>
      <c r="D110" s="80"/>
      <c r="E110" s="80"/>
      <c r="F110" s="80"/>
      <c r="G110" s="80"/>
      <c r="H110" s="1000" t="s">
        <v>111</v>
      </c>
      <c r="I110" s="953"/>
      <c r="J110" s="690" t="s">
        <v>97</v>
      </c>
      <c r="K110" s="228"/>
      <c r="L110" s="229"/>
      <c r="M110" s="230"/>
      <c r="N110" s="230"/>
      <c r="O110" s="229"/>
      <c r="P110" s="231"/>
      <c r="Q110" s="232"/>
      <c r="R110" s="232"/>
      <c r="S110" s="232"/>
      <c r="T110" s="232"/>
      <c r="U110" s="232"/>
      <c r="V110" s="232"/>
      <c r="W110" s="232"/>
      <c r="X110" s="232"/>
      <c r="Y110" s="232"/>
      <c r="Z110" s="232"/>
      <c r="AA110" s="104"/>
      <c r="AB110" s="104"/>
    </row>
    <row r="111" spans="1:28" ht="12" customHeight="1">
      <c r="A111" s="92"/>
      <c r="B111" s="80"/>
      <c r="C111" s="80"/>
      <c r="D111" s="80"/>
      <c r="E111" s="80"/>
      <c r="F111" s="80"/>
      <c r="G111" s="80"/>
      <c r="H111" s="1000" t="s">
        <v>115</v>
      </c>
      <c r="I111" s="953"/>
      <c r="J111" s="688" t="s">
        <v>256</v>
      </c>
      <c r="K111" s="228"/>
      <c r="L111" s="229"/>
      <c r="M111" s="230"/>
      <c r="N111" s="230"/>
      <c r="O111" s="229"/>
      <c r="P111" s="231"/>
      <c r="Q111" s="232"/>
      <c r="R111" s="232"/>
      <c r="S111" s="232"/>
      <c r="T111" s="232"/>
      <c r="U111" s="232"/>
      <c r="V111" s="232"/>
      <c r="W111" s="232"/>
      <c r="X111" s="232"/>
      <c r="Y111" s="232"/>
      <c r="Z111" s="232"/>
      <c r="AA111" s="104"/>
      <c r="AB111" s="104"/>
    </row>
    <row r="112" spans="1:28" ht="32.25" customHeight="1">
      <c r="A112" s="86" t="s">
        <v>117</v>
      </c>
      <c r="B112" s="86" t="s">
        <v>118</v>
      </c>
      <c r="C112" s="86" t="s">
        <v>110</v>
      </c>
      <c r="D112" s="87" t="s">
        <v>119</v>
      </c>
      <c r="E112" s="87" t="s">
        <v>120</v>
      </c>
      <c r="F112" s="87" t="s">
        <v>121</v>
      </c>
      <c r="G112" s="87" t="s">
        <v>122</v>
      </c>
      <c r="H112" s="233" t="s">
        <v>123</v>
      </c>
      <c r="I112" s="88" t="s">
        <v>124</v>
      </c>
      <c r="J112" s="691" t="s">
        <v>125</v>
      </c>
      <c r="K112" s="88" t="s">
        <v>126</v>
      </c>
      <c r="L112" s="89" t="s">
        <v>127</v>
      </c>
      <c r="M112" s="90" t="s">
        <v>128</v>
      </c>
      <c r="N112" s="91" t="s">
        <v>69</v>
      </c>
      <c r="O112" s="91" t="s">
        <v>129</v>
      </c>
      <c r="P112" s="91" t="s">
        <v>130</v>
      </c>
      <c r="Q112" s="91" t="s">
        <v>131</v>
      </c>
      <c r="R112" s="91" t="s">
        <v>132</v>
      </c>
      <c r="S112" s="91" t="s">
        <v>133</v>
      </c>
      <c r="T112" s="91" t="s">
        <v>134</v>
      </c>
      <c r="U112" s="91" t="s">
        <v>135</v>
      </c>
      <c r="V112" s="91" t="s">
        <v>136</v>
      </c>
      <c r="W112" s="91" t="s">
        <v>137</v>
      </c>
      <c r="X112" s="91" t="s">
        <v>138</v>
      </c>
      <c r="Y112" s="91" t="s">
        <v>139</v>
      </c>
      <c r="Z112" s="91" t="s">
        <v>140</v>
      </c>
      <c r="AA112" s="104"/>
      <c r="AB112" s="104"/>
    </row>
    <row r="113" spans="1:28" ht="31.5" customHeight="1">
      <c r="A113" s="92" t="str">
        <f t="shared" ref="A113:A237" si="50">J$110</f>
        <v>42 - 5004425.DESARROLLO DE NORMAS Y GUIAS TECNICAS EN NUTRICION</v>
      </c>
      <c r="B113" s="92" t="str">
        <f t="shared" ref="B113:B144" si="51">VLOOKUP(A113,Estructura,3,FALSE)</f>
        <v>3000001.ACCIONES COMUNES</v>
      </c>
      <c r="C113" s="92" t="str">
        <f t="shared" ref="C113:C144" si="52">VLOOKUP(A113,Estructura,2,FALSE)</f>
        <v>1001.PRODUCTOS ESPECIFICOS PARA DESARROLLO INFANTIL TEMPRANO</v>
      </c>
      <c r="D113" s="93" t="str">
        <f t="shared" ref="D113:D237" si="53">$J$9</f>
        <v>00. RECURSOS ORDINARIOS</v>
      </c>
      <c r="E113" s="94" t="str">
        <f t="shared" ref="E113:E237" si="54">J$4</f>
        <v>DIRECCION EJECUTIVA DE GESTION ESTRATEGICA Y ARTICULACION EN SALUD PUBLICA</v>
      </c>
      <c r="F113" s="94" t="str">
        <f t="shared" ref="F113:F237" si="55">J$5</f>
        <v>DIRECCION DE ATENCION INTEGRAL DE SALUD</v>
      </c>
      <c r="G113" s="95" t="str">
        <f t="shared" ref="G113:G237" si="56">J$9</f>
        <v>00. RECURSOS ORDINARIOS</v>
      </c>
      <c r="H113" s="234" t="s">
        <v>141</v>
      </c>
      <c r="I113" s="1019" t="s">
        <v>257</v>
      </c>
      <c r="J113" s="954"/>
      <c r="K113" s="954"/>
      <c r="L113" s="953"/>
      <c r="M113" s="235"/>
      <c r="N113" s="100"/>
      <c r="O113" s="100"/>
      <c r="P113" s="100"/>
      <c r="Q113" s="100"/>
      <c r="R113" s="100"/>
      <c r="S113" s="100"/>
      <c r="T113" s="100"/>
      <c r="U113" s="100"/>
      <c r="V113" s="100"/>
      <c r="W113" s="100"/>
      <c r="X113" s="100"/>
      <c r="Y113" s="100"/>
      <c r="Z113" s="100"/>
      <c r="AA113" s="104"/>
      <c r="AB113" s="104"/>
    </row>
    <row r="114" spans="1:28" ht="18" customHeight="1">
      <c r="A114" s="92" t="str">
        <f t="shared" si="50"/>
        <v>42 - 5004425.DESARROLLO DE NORMAS Y GUIAS TECNICAS EN NUTRICION</v>
      </c>
      <c r="B114" s="92" t="str">
        <f t="shared" si="51"/>
        <v>3000001.ACCIONES COMUNES</v>
      </c>
      <c r="C114" s="92" t="str">
        <f t="shared" si="52"/>
        <v>1001.PRODUCTOS ESPECIFICOS PARA DESARROLLO INFANTIL TEMPRANO</v>
      </c>
      <c r="D114" s="93" t="str">
        <f t="shared" si="53"/>
        <v>00. RECURSOS ORDINARIOS</v>
      </c>
      <c r="E114" s="94" t="str">
        <f t="shared" si="54"/>
        <v>DIRECCION EJECUTIVA DE GESTION ESTRATEGICA Y ARTICULACION EN SALUD PUBLICA</v>
      </c>
      <c r="F114" s="94" t="str">
        <f t="shared" si="55"/>
        <v>DIRECCION DE ATENCION INTEGRAL DE SALUD</v>
      </c>
      <c r="G114" s="95" t="str">
        <f t="shared" si="56"/>
        <v>00. RECURSOS ORDINARIOS</v>
      </c>
      <c r="H114" s="1020" t="s">
        <v>236</v>
      </c>
      <c r="I114" s="954"/>
      <c r="J114" s="953"/>
      <c r="K114" s="124"/>
      <c r="L114" s="124"/>
      <c r="M114" s="235"/>
      <c r="N114" s="100"/>
      <c r="O114" s="100"/>
      <c r="P114" s="100"/>
      <c r="Q114" s="100"/>
      <c r="R114" s="100"/>
      <c r="S114" s="100"/>
      <c r="T114" s="100"/>
      <c r="U114" s="100"/>
      <c r="V114" s="100"/>
      <c r="W114" s="100"/>
      <c r="X114" s="100"/>
      <c r="Y114" s="100"/>
      <c r="Z114" s="100"/>
      <c r="AA114" s="104"/>
      <c r="AB114" s="104"/>
    </row>
    <row r="115" spans="1:28" ht="15.75" customHeight="1">
      <c r="A115" s="92" t="str">
        <f t="shared" si="50"/>
        <v>42 - 5004425.DESARROLLO DE NORMAS Y GUIAS TECNICAS EN NUTRICION</v>
      </c>
      <c r="B115" s="92" t="str">
        <f t="shared" si="51"/>
        <v>3000001.ACCIONES COMUNES</v>
      </c>
      <c r="C115" s="92" t="str">
        <f t="shared" si="52"/>
        <v>1001.PRODUCTOS ESPECIFICOS PARA DESARROLLO INFANTIL TEMPRANO</v>
      </c>
      <c r="D115" s="93" t="str">
        <f t="shared" si="53"/>
        <v>00. RECURSOS ORDINARIOS</v>
      </c>
      <c r="E115" s="94" t="str">
        <f t="shared" si="54"/>
        <v>DIRECCION EJECUTIVA DE GESTION ESTRATEGICA Y ARTICULACION EN SALUD PUBLICA</v>
      </c>
      <c r="F115" s="94" t="str">
        <f t="shared" si="55"/>
        <v>DIRECCION DE ATENCION INTEGRAL DE SALUD</v>
      </c>
      <c r="G115" s="95" t="str">
        <f t="shared" si="56"/>
        <v>00. RECURSOS ORDINARIOS</v>
      </c>
      <c r="H115" s="106" t="s">
        <v>237</v>
      </c>
      <c r="I115" s="1011" t="s">
        <v>258</v>
      </c>
      <c r="J115" s="954"/>
      <c r="K115" s="954"/>
      <c r="L115" s="954"/>
      <c r="M115" s="954"/>
      <c r="N115" s="954"/>
      <c r="O115" s="954"/>
      <c r="P115" s="954"/>
      <c r="Q115" s="954"/>
      <c r="R115" s="954"/>
      <c r="S115" s="954"/>
      <c r="T115" s="954"/>
      <c r="U115" s="954"/>
      <c r="V115" s="954"/>
      <c r="W115" s="954"/>
      <c r="X115" s="954"/>
      <c r="Y115" s="954"/>
      <c r="Z115" s="953"/>
      <c r="AA115" s="104"/>
      <c r="AB115" s="104"/>
    </row>
    <row r="116" spans="1:28" ht="25.5" customHeight="1">
      <c r="A116" s="92" t="str">
        <f t="shared" si="50"/>
        <v>42 - 5004425.DESARROLLO DE NORMAS Y GUIAS TECNICAS EN NUTRICION</v>
      </c>
      <c r="B116" s="92" t="str">
        <f t="shared" si="51"/>
        <v>3000001.ACCIONES COMUNES</v>
      </c>
      <c r="C116" s="92" t="str">
        <f t="shared" si="52"/>
        <v>1001.PRODUCTOS ESPECIFICOS PARA DESARROLLO INFANTIL TEMPRANO</v>
      </c>
      <c r="D116" s="93" t="str">
        <f t="shared" si="53"/>
        <v>00. RECURSOS ORDINARIOS</v>
      </c>
      <c r="E116" s="94" t="str">
        <f t="shared" si="54"/>
        <v>DIRECCION EJECUTIVA DE GESTION ESTRATEGICA Y ARTICULACION EN SALUD PUBLICA</v>
      </c>
      <c r="F116" s="94" t="str">
        <f t="shared" si="55"/>
        <v>DIRECCION DE ATENCION INTEGRAL DE SALUD</v>
      </c>
      <c r="G116" s="95" t="str">
        <f t="shared" si="56"/>
        <v>00. RECURSOS ORDINARIOS</v>
      </c>
      <c r="H116" s="143" t="s">
        <v>144</v>
      </c>
      <c r="I116" s="112" t="s">
        <v>239</v>
      </c>
      <c r="J116" s="719" t="s">
        <v>259</v>
      </c>
      <c r="K116" s="113" t="s">
        <v>147</v>
      </c>
      <c r="L116" s="150">
        <v>9</v>
      </c>
      <c r="M116" s="237">
        <v>147</v>
      </c>
      <c r="N116" s="237">
        <f t="shared" ref="N116:N121" si="57">M116*L116</f>
        <v>1323</v>
      </c>
      <c r="O116" s="237"/>
      <c r="P116" s="237"/>
      <c r="Q116" s="237"/>
      <c r="R116" s="237"/>
      <c r="S116" s="238"/>
      <c r="T116" s="230">
        <f t="shared" ref="T116:T121" si="58">N116</f>
        <v>1323</v>
      </c>
      <c r="U116" s="238"/>
      <c r="V116" s="239"/>
      <c r="W116" s="239"/>
      <c r="X116" s="239"/>
      <c r="Y116" s="239"/>
      <c r="Z116" s="239"/>
      <c r="AA116" s="104"/>
      <c r="AB116" s="104"/>
    </row>
    <row r="117" spans="1:28" ht="15" customHeight="1">
      <c r="A117" s="92" t="str">
        <f t="shared" si="50"/>
        <v>42 - 5004425.DESARROLLO DE NORMAS Y GUIAS TECNICAS EN NUTRICION</v>
      </c>
      <c r="B117" s="92" t="str">
        <f t="shared" si="51"/>
        <v>3000001.ACCIONES COMUNES</v>
      </c>
      <c r="C117" s="92" t="str">
        <f t="shared" si="52"/>
        <v>1001.PRODUCTOS ESPECIFICOS PARA DESARROLLO INFANTIL TEMPRANO</v>
      </c>
      <c r="D117" s="93" t="str">
        <f t="shared" si="53"/>
        <v>00. RECURSOS ORDINARIOS</v>
      </c>
      <c r="E117" s="94" t="str">
        <f t="shared" si="54"/>
        <v>DIRECCION EJECUTIVA DE GESTION ESTRATEGICA Y ARTICULACION EN SALUD PUBLICA</v>
      </c>
      <c r="F117" s="94" t="str">
        <f t="shared" si="55"/>
        <v>DIRECCION DE ATENCION INTEGRAL DE SALUD</v>
      </c>
      <c r="G117" s="95" t="str">
        <f t="shared" si="56"/>
        <v>00. RECURSOS ORDINARIOS</v>
      </c>
      <c r="H117" s="143" t="s">
        <v>144</v>
      </c>
      <c r="I117" s="112" t="s">
        <v>239</v>
      </c>
      <c r="J117" s="719" t="s">
        <v>260</v>
      </c>
      <c r="K117" s="113" t="s">
        <v>147</v>
      </c>
      <c r="L117" s="150">
        <v>9</v>
      </c>
      <c r="M117" s="237">
        <v>147</v>
      </c>
      <c r="N117" s="237">
        <f t="shared" si="57"/>
        <v>1323</v>
      </c>
      <c r="O117" s="237"/>
      <c r="P117" s="237"/>
      <c r="Q117" s="237"/>
      <c r="R117" s="237"/>
      <c r="S117" s="238"/>
      <c r="T117" s="230">
        <f t="shared" si="58"/>
        <v>1323</v>
      </c>
      <c r="U117" s="239"/>
      <c r="V117" s="239"/>
      <c r="W117" s="239"/>
      <c r="X117" s="239"/>
      <c r="Y117" s="239"/>
      <c r="Z117" s="239"/>
      <c r="AA117" s="104"/>
      <c r="AB117" s="104"/>
    </row>
    <row r="118" spans="1:28" ht="20.25" customHeight="1">
      <c r="A118" s="92" t="str">
        <f t="shared" si="50"/>
        <v>42 - 5004425.DESARROLLO DE NORMAS Y GUIAS TECNICAS EN NUTRICION</v>
      </c>
      <c r="B118" s="92" t="str">
        <f t="shared" si="51"/>
        <v>3000001.ACCIONES COMUNES</v>
      </c>
      <c r="C118" s="92" t="str">
        <f t="shared" si="52"/>
        <v>1001.PRODUCTOS ESPECIFICOS PARA DESARROLLO INFANTIL TEMPRANO</v>
      </c>
      <c r="D118" s="93" t="str">
        <f t="shared" si="53"/>
        <v>00. RECURSOS ORDINARIOS</v>
      </c>
      <c r="E118" s="94" t="str">
        <f t="shared" si="54"/>
        <v>DIRECCION EJECUTIVA DE GESTION ESTRATEGICA Y ARTICULACION EN SALUD PUBLICA</v>
      </c>
      <c r="F118" s="94" t="str">
        <f t="shared" si="55"/>
        <v>DIRECCION DE ATENCION INTEGRAL DE SALUD</v>
      </c>
      <c r="G118" s="95" t="str">
        <f t="shared" si="56"/>
        <v>00. RECURSOS ORDINARIOS</v>
      </c>
      <c r="H118" s="143" t="s">
        <v>144</v>
      </c>
      <c r="I118" s="112" t="s">
        <v>239</v>
      </c>
      <c r="J118" s="719" t="s">
        <v>261</v>
      </c>
      <c r="K118" s="113" t="s">
        <v>147</v>
      </c>
      <c r="L118" s="240">
        <v>12</v>
      </c>
      <c r="M118" s="237">
        <v>147</v>
      </c>
      <c r="N118" s="237">
        <f t="shared" si="57"/>
        <v>1764</v>
      </c>
      <c r="O118" s="237"/>
      <c r="P118" s="237"/>
      <c r="Q118" s="237"/>
      <c r="R118" s="237"/>
      <c r="S118" s="238"/>
      <c r="T118" s="230">
        <f t="shared" si="58"/>
        <v>1764</v>
      </c>
      <c r="U118" s="239"/>
      <c r="V118" s="239"/>
      <c r="W118" s="239"/>
      <c r="X118" s="239"/>
      <c r="Y118" s="239"/>
      <c r="Z118" s="239"/>
      <c r="AA118" s="104"/>
      <c r="AB118" s="104"/>
    </row>
    <row r="119" spans="1:28" ht="20.25" customHeight="1">
      <c r="A119" s="92" t="str">
        <f t="shared" si="50"/>
        <v>42 - 5004425.DESARROLLO DE NORMAS Y GUIAS TECNICAS EN NUTRICION</v>
      </c>
      <c r="B119" s="92" t="str">
        <f t="shared" si="51"/>
        <v>3000001.ACCIONES COMUNES</v>
      </c>
      <c r="C119" s="92" t="str">
        <f t="shared" si="52"/>
        <v>1001.PRODUCTOS ESPECIFICOS PARA DESARROLLO INFANTIL TEMPRANO</v>
      </c>
      <c r="D119" s="93" t="str">
        <f t="shared" si="53"/>
        <v>00. RECURSOS ORDINARIOS</v>
      </c>
      <c r="E119" s="94" t="str">
        <f t="shared" si="54"/>
        <v>DIRECCION EJECUTIVA DE GESTION ESTRATEGICA Y ARTICULACION EN SALUD PUBLICA</v>
      </c>
      <c r="F119" s="94" t="str">
        <f t="shared" si="55"/>
        <v>DIRECCION DE ATENCION INTEGRAL DE SALUD</v>
      </c>
      <c r="G119" s="95" t="str">
        <f t="shared" si="56"/>
        <v>00. RECURSOS ORDINARIOS</v>
      </c>
      <c r="H119" s="143" t="s">
        <v>144</v>
      </c>
      <c r="I119" s="112" t="s">
        <v>239</v>
      </c>
      <c r="J119" s="719" t="s">
        <v>262</v>
      </c>
      <c r="K119" s="113" t="s">
        <v>147</v>
      </c>
      <c r="L119" s="150">
        <v>12</v>
      </c>
      <c r="M119" s="237">
        <v>147</v>
      </c>
      <c r="N119" s="237">
        <f t="shared" si="57"/>
        <v>1764</v>
      </c>
      <c r="O119" s="237"/>
      <c r="P119" s="237"/>
      <c r="Q119" s="237"/>
      <c r="R119" s="237"/>
      <c r="S119" s="238"/>
      <c r="T119" s="230">
        <f t="shared" si="58"/>
        <v>1764</v>
      </c>
      <c r="U119" s="239"/>
      <c r="V119" s="239"/>
      <c r="W119" s="239"/>
      <c r="X119" s="239"/>
      <c r="Y119" s="239"/>
      <c r="Z119" s="239"/>
      <c r="AA119" s="104"/>
      <c r="AB119" s="104"/>
    </row>
    <row r="120" spans="1:28" ht="20.25" customHeight="1">
      <c r="A120" s="92" t="str">
        <f t="shared" si="50"/>
        <v>42 - 5004425.DESARROLLO DE NORMAS Y GUIAS TECNICAS EN NUTRICION</v>
      </c>
      <c r="B120" s="92" t="str">
        <f t="shared" si="51"/>
        <v>3000001.ACCIONES COMUNES</v>
      </c>
      <c r="C120" s="92" t="str">
        <f t="shared" si="52"/>
        <v>1001.PRODUCTOS ESPECIFICOS PARA DESARROLLO INFANTIL TEMPRANO</v>
      </c>
      <c r="D120" s="93" t="str">
        <f t="shared" si="53"/>
        <v>00. RECURSOS ORDINARIOS</v>
      </c>
      <c r="E120" s="94" t="str">
        <f t="shared" si="54"/>
        <v>DIRECCION EJECUTIVA DE GESTION ESTRATEGICA Y ARTICULACION EN SALUD PUBLICA</v>
      </c>
      <c r="F120" s="94" t="str">
        <f t="shared" si="55"/>
        <v>DIRECCION DE ATENCION INTEGRAL DE SALUD</v>
      </c>
      <c r="G120" s="95" t="str">
        <f t="shared" si="56"/>
        <v>00. RECURSOS ORDINARIOS</v>
      </c>
      <c r="H120" s="143" t="s">
        <v>144</v>
      </c>
      <c r="I120" s="112" t="s">
        <v>239</v>
      </c>
      <c r="J120" s="719" t="s">
        <v>263</v>
      </c>
      <c r="K120" s="113" t="s">
        <v>147</v>
      </c>
      <c r="L120" s="150">
        <v>12</v>
      </c>
      <c r="M120" s="237">
        <v>147</v>
      </c>
      <c r="N120" s="237">
        <f t="shared" si="57"/>
        <v>1764</v>
      </c>
      <c r="O120" s="237"/>
      <c r="P120" s="237"/>
      <c r="Q120" s="237"/>
      <c r="R120" s="237"/>
      <c r="S120" s="238"/>
      <c r="T120" s="230">
        <f t="shared" si="58"/>
        <v>1764</v>
      </c>
      <c r="U120" s="239"/>
      <c r="V120" s="239"/>
      <c r="W120" s="239"/>
      <c r="X120" s="239"/>
      <c r="Y120" s="239"/>
      <c r="Z120" s="239"/>
      <c r="AA120" s="104"/>
      <c r="AB120" s="104"/>
    </row>
    <row r="121" spans="1:28" ht="20.25" customHeight="1">
      <c r="A121" s="92" t="str">
        <f t="shared" si="50"/>
        <v>42 - 5004425.DESARROLLO DE NORMAS Y GUIAS TECNICAS EN NUTRICION</v>
      </c>
      <c r="B121" s="92" t="str">
        <f t="shared" si="51"/>
        <v>3000001.ACCIONES COMUNES</v>
      </c>
      <c r="C121" s="92" t="str">
        <f t="shared" si="52"/>
        <v>1001.PRODUCTOS ESPECIFICOS PARA DESARROLLO INFANTIL TEMPRANO</v>
      </c>
      <c r="D121" s="93" t="str">
        <f t="shared" si="53"/>
        <v>00. RECURSOS ORDINARIOS</v>
      </c>
      <c r="E121" s="94" t="str">
        <f t="shared" si="54"/>
        <v>DIRECCION EJECUTIVA DE GESTION ESTRATEGICA Y ARTICULACION EN SALUD PUBLICA</v>
      </c>
      <c r="F121" s="94" t="str">
        <f t="shared" si="55"/>
        <v>DIRECCION DE ATENCION INTEGRAL DE SALUD</v>
      </c>
      <c r="G121" s="95" t="str">
        <f t="shared" si="56"/>
        <v>00. RECURSOS ORDINARIOS</v>
      </c>
      <c r="H121" s="143" t="s">
        <v>144</v>
      </c>
      <c r="I121" s="112" t="s">
        <v>239</v>
      </c>
      <c r="J121" s="719" t="s">
        <v>264</v>
      </c>
      <c r="K121" s="113" t="s">
        <v>147</v>
      </c>
      <c r="L121" s="150">
        <v>12</v>
      </c>
      <c r="M121" s="237">
        <v>147</v>
      </c>
      <c r="N121" s="237">
        <f t="shared" si="57"/>
        <v>1764</v>
      </c>
      <c r="O121" s="237"/>
      <c r="P121" s="237"/>
      <c r="Q121" s="237"/>
      <c r="R121" s="237"/>
      <c r="S121" s="238"/>
      <c r="T121" s="230">
        <f t="shared" si="58"/>
        <v>1764</v>
      </c>
      <c r="U121" s="239"/>
      <c r="V121" s="239"/>
      <c r="W121" s="239"/>
      <c r="X121" s="239"/>
      <c r="Y121" s="239"/>
      <c r="Z121" s="239"/>
      <c r="AA121" s="104"/>
      <c r="AB121" s="104"/>
    </row>
    <row r="122" spans="1:28" ht="20.25" customHeight="1">
      <c r="A122" s="208" t="str">
        <f t="shared" si="50"/>
        <v>42 - 5004425.DESARROLLO DE NORMAS Y GUIAS TECNICAS EN NUTRICION</v>
      </c>
      <c r="B122" s="208" t="str">
        <f t="shared" si="51"/>
        <v>3000001.ACCIONES COMUNES</v>
      </c>
      <c r="C122" s="208" t="str">
        <f t="shared" si="52"/>
        <v>1001.PRODUCTOS ESPECIFICOS PARA DESARROLLO INFANTIL TEMPRANO</v>
      </c>
      <c r="D122" s="209" t="str">
        <f t="shared" si="53"/>
        <v>00. RECURSOS ORDINARIOS</v>
      </c>
      <c r="E122" s="210" t="str">
        <f t="shared" si="54"/>
        <v>DIRECCION EJECUTIVA DE GESTION ESTRATEGICA Y ARTICULACION EN SALUD PUBLICA</v>
      </c>
      <c r="F122" s="210" t="str">
        <f t="shared" si="55"/>
        <v>DIRECCION DE ATENCION INTEGRAL DE SALUD</v>
      </c>
      <c r="G122" s="95" t="str">
        <f t="shared" si="56"/>
        <v>00. RECURSOS ORDINARIOS</v>
      </c>
      <c r="H122" s="111" t="s">
        <v>265</v>
      </c>
      <c r="I122" s="112" t="s">
        <v>266</v>
      </c>
      <c r="J122" s="720" t="s">
        <v>267</v>
      </c>
      <c r="K122" s="113" t="s">
        <v>268</v>
      </c>
      <c r="L122" s="114">
        <v>124</v>
      </c>
      <c r="M122" s="116">
        <v>17</v>
      </c>
      <c r="N122" s="237">
        <v>2109</v>
      </c>
      <c r="O122" s="237"/>
      <c r="P122" s="237">
        <f t="shared" ref="P122:P123" si="59">N122</f>
        <v>2109</v>
      </c>
      <c r="Q122" s="146"/>
      <c r="R122" s="237"/>
      <c r="S122" s="241"/>
      <c r="T122" s="215"/>
      <c r="U122" s="242"/>
      <c r="V122" s="242"/>
      <c r="W122" s="242"/>
      <c r="X122" s="242"/>
      <c r="Y122" s="242"/>
      <c r="Z122" s="242"/>
      <c r="AA122" s="148"/>
      <c r="AB122" s="148"/>
    </row>
    <row r="123" spans="1:28" ht="20.25" customHeight="1">
      <c r="A123" s="208" t="str">
        <f t="shared" si="50"/>
        <v>42 - 5004425.DESARROLLO DE NORMAS Y GUIAS TECNICAS EN NUTRICION</v>
      </c>
      <c r="B123" s="208" t="str">
        <f t="shared" si="51"/>
        <v>3000001.ACCIONES COMUNES</v>
      </c>
      <c r="C123" s="208" t="str">
        <f t="shared" si="52"/>
        <v>1001.PRODUCTOS ESPECIFICOS PARA DESARROLLO INFANTIL TEMPRANO</v>
      </c>
      <c r="D123" s="209" t="str">
        <f t="shared" si="53"/>
        <v>00. RECURSOS ORDINARIOS</v>
      </c>
      <c r="E123" s="210" t="str">
        <f t="shared" si="54"/>
        <v>DIRECCION EJECUTIVA DE GESTION ESTRATEGICA Y ARTICULACION EN SALUD PUBLICA</v>
      </c>
      <c r="F123" s="210" t="str">
        <f t="shared" si="55"/>
        <v>DIRECCION DE ATENCION INTEGRAL DE SALUD</v>
      </c>
      <c r="G123" s="95" t="str">
        <f t="shared" si="56"/>
        <v>00. RECURSOS ORDINARIOS</v>
      </c>
      <c r="H123" s="143" t="s">
        <v>269</v>
      </c>
      <c r="I123" s="177" t="s">
        <v>219</v>
      </c>
      <c r="J123" s="719" t="s">
        <v>1961</v>
      </c>
      <c r="K123" s="113" t="s">
        <v>147</v>
      </c>
      <c r="L123" s="114">
        <v>1930</v>
      </c>
      <c r="M123" s="116">
        <v>0.1</v>
      </c>
      <c r="N123" s="237">
        <f>M123*L123</f>
        <v>193</v>
      </c>
      <c r="O123" s="237"/>
      <c r="P123" s="237">
        <f t="shared" si="59"/>
        <v>193</v>
      </c>
      <c r="Q123" s="146"/>
      <c r="R123" s="237"/>
      <c r="S123" s="241"/>
      <c r="T123" s="215"/>
      <c r="U123" s="242"/>
      <c r="V123" s="242"/>
      <c r="W123" s="242"/>
      <c r="X123" s="242"/>
      <c r="Y123" s="242"/>
      <c r="Z123" s="242"/>
      <c r="AA123" s="148"/>
      <c r="AB123" s="148"/>
    </row>
    <row r="124" spans="1:28" ht="18.75" customHeight="1">
      <c r="A124" s="92" t="str">
        <f t="shared" si="50"/>
        <v>42 - 5004425.DESARROLLO DE NORMAS Y GUIAS TECNICAS EN NUTRICION</v>
      </c>
      <c r="B124" s="92" t="str">
        <f t="shared" si="51"/>
        <v>3000001.ACCIONES COMUNES</v>
      </c>
      <c r="C124" s="92" t="str">
        <f t="shared" si="52"/>
        <v>1001.PRODUCTOS ESPECIFICOS PARA DESARROLLO INFANTIL TEMPRANO</v>
      </c>
      <c r="D124" s="93" t="str">
        <f t="shared" si="53"/>
        <v>00. RECURSOS ORDINARIOS</v>
      </c>
      <c r="E124" s="94" t="str">
        <f t="shared" si="54"/>
        <v>DIRECCION EJECUTIVA DE GESTION ESTRATEGICA Y ARTICULACION EN SALUD PUBLICA</v>
      </c>
      <c r="F124" s="94" t="str">
        <f t="shared" si="55"/>
        <v>DIRECCION DE ATENCION INTEGRAL DE SALUD</v>
      </c>
      <c r="G124" s="95" t="str">
        <f t="shared" si="56"/>
        <v>00. RECURSOS ORDINARIOS</v>
      </c>
      <c r="H124" s="243"/>
      <c r="I124" s="244"/>
      <c r="J124" s="715" t="s">
        <v>242</v>
      </c>
      <c r="K124" s="244"/>
      <c r="L124" s="244"/>
      <c r="M124" s="244"/>
      <c r="N124" s="245">
        <f t="shared" ref="N124:Z124" si="60">SUM(N116:N123)</f>
        <v>12004</v>
      </c>
      <c r="O124" s="246">
        <f t="shared" si="60"/>
        <v>0</v>
      </c>
      <c r="P124" s="246">
        <f t="shared" si="60"/>
        <v>2302</v>
      </c>
      <c r="Q124" s="247">
        <f t="shared" si="60"/>
        <v>0</v>
      </c>
      <c r="R124" s="246">
        <f t="shared" si="60"/>
        <v>0</v>
      </c>
      <c r="S124" s="246">
        <f t="shared" si="60"/>
        <v>0</v>
      </c>
      <c r="T124" s="247">
        <f t="shared" si="60"/>
        <v>9702</v>
      </c>
      <c r="U124" s="248">
        <f t="shared" si="60"/>
        <v>0</v>
      </c>
      <c r="V124" s="248">
        <f t="shared" si="60"/>
        <v>0</v>
      </c>
      <c r="W124" s="248">
        <f t="shared" si="60"/>
        <v>0</v>
      </c>
      <c r="X124" s="248">
        <f t="shared" si="60"/>
        <v>0</v>
      </c>
      <c r="Y124" s="248">
        <f t="shared" si="60"/>
        <v>0</v>
      </c>
      <c r="Z124" s="248">
        <f t="shared" si="60"/>
        <v>0</v>
      </c>
      <c r="AA124" s="104"/>
      <c r="AB124" s="104"/>
    </row>
    <row r="125" spans="1:28" ht="12" customHeight="1">
      <c r="A125" s="92" t="str">
        <f t="shared" si="50"/>
        <v>42 - 5004425.DESARROLLO DE NORMAS Y GUIAS TECNICAS EN NUTRICION</v>
      </c>
      <c r="B125" s="92" t="str">
        <f t="shared" si="51"/>
        <v>3000001.ACCIONES COMUNES</v>
      </c>
      <c r="C125" s="92" t="str">
        <f t="shared" si="52"/>
        <v>1001.PRODUCTOS ESPECIFICOS PARA DESARROLLO INFANTIL TEMPRANO</v>
      </c>
      <c r="D125" s="93" t="str">
        <f t="shared" si="53"/>
        <v>00. RECURSOS ORDINARIOS</v>
      </c>
      <c r="E125" s="94" t="str">
        <f t="shared" si="54"/>
        <v>DIRECCION EJECUTIVA DE GESTION ESTRATEGICA Y ARTICULACION EN SALUD PUBLICA</v>
      </c>
      <c r="F125" s="94" t="str">
        <f t="shared" si="55"/>
        <v>DIRECCION DE ATENCION INTEGRAL DE SALUD</v>
      </c>
      <c r="G125" s="95" t="str">
        <f t="shared" si="56"/>
        <v>00. RECURSOS ORDINARIOS</v>
      </c>
      <c r="H125" s="249"/>
      <c r="I125" s="198"/>
      <c r="J125" s="721"/>
      <c r="K125" s="138"/>
      <c r="L125" s="127"/>
      <c r="M125" s="127"/>
      <c r="N125" s="251"/>
      <c r="O125" s="251"/>
      <c r="P125" s="251"/>
      <c r="Q125" s="251"/>
      <c r="R125" s="251"/>
      <c r="S125" s="251"/>
      <c r="T125" s="251"/>
      <c r="U125" s="251"/>
      <c r="V125" s="251"/>
      <c r="W125" s="251"/>
      <c r="X125" s="251"/>
      <c r="Y125" s="251"/>
      <c r="Z125" s="251"/>
      <c r="AA125" s="104"/>
      <c r="AB125" s="104"/>
    </row>
    <row r="126" spans="1:28" ht="16.5" customHeight="1">
      <c r="A126" s="92" t="str">
        <f t="shared" si="50"/>
        <v>42 - 5004425.DESARROLLO DE NORMAS Y GUIAS TECNICAS EN NUTRICION</v>
      </c>
      <c r="B126" s="92" t="str">
        <f t="shared" si="51"/>
        <v>3000001.ACCIONES COMUNES</v>
      </c>
      <c r="C126" s="92" t="str">
        <f t="shared" si="52"/>
        <v>1001.PRODUCTOS ESPECIFICOS PARA DESARROLLO INFANTIL TEMPRANO</v>
      </c>
      <c r="D126" s="93" t="str">
        <f t="shared" si="53"/>
        <v>00. RECURSOS ORDINARIOS</v>
      </c>
      <c r="E126" s="94" t="str">
        <f t="shared" si="54"/>
        <v>DIRECCION EJECUTIVA DE GESTION ESTRATEGICA Y ARTICULACION EN SALUD PUBLICA</v>
      </c>
      <c r="F126" s="94" t="str">
        <f t="shared" si="55"/>
        <v>DIRECCION DE ATENCION INTEGRAL DE SALUD</v>
      </c>
      <c r="G126" s="95" t="str">
        <f t="shared" si="56"/>
        <v>00. RECURSOS ORDINARIOS</v>
      </c>
      <c r="H126" s="1018" t="s">
        <v>270</v>
      </c>
      <c r="I126" s="954"/>
      <c r="J126" s="953"/>
      <c r="K126" s="252"/>
      <c r="L126" s="253"/>
      <c r="M126" s="252"/>
      <c r="N126" s="252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  <c r="Y126" s="100"/>
      <c r="Z126" s="100"/>
      <c r="AA126" s="104"/>
      <c r="AB126" s="104"/>
    </row>
    <row r="127" spans="1:28" ht="26.25" customHeight="1">
      <c r="A127" s="92" t="str">
        <f t="shared" si="50"/>
        <v>42 - 5004425.DESARROLLO DE NORMAS Y GUIAS TECNICAS EN NUTRICION</v>
      </c>
      <c r="B127" s="92" t="str">
        <f t="shared" si="51"/>
        <v>3000001.ACCIONES COMUNES</v>
      </c>
      <c r="C127" s="92" t="str">
        <f t="shared" si="52"/>
        <v>1001.PRODUCTOS ESPECIFICOS PARA DESARROLLO INFANTIL TEMPRANO</v>
      </c>
      <c r="D127" s="93" t="str">
        <f t="shared" si="53"/>
        <v>00. RECURSOS ORDINARIOS</v>
      </c>
      <c r="E127" s="94" t="str">
        <f t="shared" si="54"/>
        <v>DIRECCION EJECUTIVA DE GESTION ESTRATEGICA Y ARTICULACION EN SALUD PUBLICA</v>
      </c>
      <c r="F127" s="94" t="str">
        <f t="shared" si="55"/>
        <v>DIRECCION DE ATENCION INTEGRAL DE SALUD</v>
      </c>
      <c r="G127" s="95" t="str">
        <f t="shared" si="56"/>
        <v>00. RECURSOS ORDINARIOS</v>
      </c>
      <c r="H127" s="105" t="s">
        <v>142</v>
      </c>
      <c r="I127" s="1011" t="s">
        <v>271</v>
      </c>
      <c r="J127" s="954"/>
      <c r="K127" s="954"/>
      <c r="L127" s="954"/>
      <c r="M127" s="954"/>
      <c r="N127" s="954"/>
      <c r="O127" s="954"/>
      <c r="P127" s="954"/>
      <c r="Q127" s="954"/>
      <c r="R127" s="954"/>
      <c r="S127" s="954"/>
      <c r="T127" s="954"/>
      <c r="U127" s="954"/>
      <c r="V127" s="954"/>
      <c r="W127" s="954"/>
      <c r="X127" s="954"/>
      <c r="Y127" s="954"/>
      <c r="Z127" s="953"/>
      <c r="AA127" s="104"/>
      <c r="AB127" s="104"/>
    </row>
    <row r="128" spans="1:28" ht="28.5" customHeight="1">
      <c r="A128" s="92" t="str">
        <f t="shared" si="50"/>
        <v>42 - 5004425.DESARROLLO DE NORMAS Y GUIAS TECNICAS EN NUTRICION</v>
      </c>
      <c r="B128" s="92" t="str">
        <f t="shared" si="51"/>
        <v>3000001.ACCIONES COMUNES</v>
      </c>
      <c r="C128" s="92" t="str">
        <f t="shared" si="52"/>
        <v>1001.PRODUCTOS ESPECIFICOS PARA DESARROLLO INFANTIL TEMPRANO</v>
      </c>
      <c r="D128" s="93" t="str">
        <f t="shared" si="53"/>
        <v>00. RECURSOS ORDINARIOS</v>
      </c>
      <c r="E128" s="94" t="str">
        <f t="shared" si="54"/>
        <v>DIRECCION EJECUTIVA DE GESTION ESTRATEGICA Y ARTICULACION EN SALUD PUBLICA</v>
      </c>
      <c r="F128" s="94" t="str">
        <f t="shared" si="55"/>
        <v>DIRECCION DE ATENCION INTEGRAL DE SALUD</v>
      </c>
      <c r="G128" s="95" t="str">
        <f t="shared" si="56"/>
        <v>00. RECURSOS ORDINARIOS</v>
      </c>
      <c r="H128" s="143" t="s">
        <v>155</v>
      </c>
      <c r="I128" s="254" t="s">
        <v>272</v>
      </c>
      <c r="J128" s="702" t="s">
        <v>273</v>
      </c>
      <c r="K128" s="184" t="s">
        <v>147</v>
      </c>
      <c r="L128" s="182">
        <v>180</v>
      </c>
      <c r="M128" s="116">
        <v>10</v>
      </c>
      <c r="N128" s="116">
        <f t="shared" ref="N128:N134" si="61">L128*M128</f>
        <v>1800</v>
      </c>
      <c r="O128" s="117"/>
      <c r="P128" s="117"/>
      <c r="Q128" s="132"/>
      <c r="R128" s="132"/>
      <c r="S128" s="132">
        <f t="shared" ref="S128:S133" si="62">N128</f>
        <v>1800</v>
      </c>
      <c r="T128" s="132"/>
      <c r="U128" s="132"/>
      <c r="V128" s="132"/>
      <c r="W128" s="132"/>
      <c r="X128" s="132"/>
      <c r="Y128" s="132"/>
      <c r="Z128" s="132"/>
      <c r="AA128" s="104"/>
      <c r="AB128" s="104"/>
    </row>
    <row r="129" spans="1:28" ht="24.75" customHeight="1">
      <c r="A129" s="92" t="str">
        <f t="shared" si="50"/>
        <v>42 - 5004425.DESARROLLO DE NORMAS Y GUIAS TECNICAS EN NUTRICION</v>
      </c>
      <c r="B129" s="92" t="str">
        <f t="shared" si="51"/>
        <v>3000001.ACCIONES COMUNES</v>
      </c>
      <c r="C129" s="92" t="str">
        <f t="shared" si="52"/>
        <v>1001.PRODUCTOS ESPECIFICOS PARA DESARROLLO INFANTIL TEMPRANO</v>
      </c>
      <c r="D129" s="93" t="str">
        <f t="shared" si="53"/>
        <v>00. RECURSOS ORDINARIOS</v>
      </c>
      <c r="E129" s="94" t="str">
        <f t="shared" si="54"/>
        <v>DIRECCION EJECUTIVA DE GESTION ESTRATEGICA Y ARTICULACION EN SALUD PUBLICA</v>
      </c>
      <c r="F129" s="94" t="str">
        <f t="shared" si="55"/>
        <v>DIRECCION DE ATENCION INTEGRAL DE SALUD</v>
      </c>
      <c r="G129" s="95" t="str">
        <f t="shared" si="56"/>
        <v>00. RECURSOS ORDINARIOS</v>
      </c>
      <c r="H129" s="143" t="s">
        <v>274</v>
      </c>
      <c r="I129" s="177" t="s">
        <v>163</v>
      </c>
      <c r="J129" s="699" t="s">
        <v>202</v>
      </c>
      <c r="K129" s="178" t="s">
        <v>147</v>
      </c>
      <c r="L129" s="114">
        <v>19</v>
      </c>
      <c r="M129" s="177">
        <v>20</v>
      </c>
      <c r="N129" s="116">
        <f t="shared" si="61"/>
        <v>380</v>
      </c>
      <c r="O129" s="117"/>
      <c r="P129" s="117"/>
      <c r="Q129" s="132"/>
      <c r="R129" s="132"/>
      <c r="S129" s="132">
        <f t="shared" si="62"/>
        <v>380</v>
      </c>
      <c r="T129" s="132"/>
      <c r="U129" s="132"/>
      <c r="V129" s="132"/>
      <c r="W129" s="132"/>
      <c r="X129" s="132"/>
      <c r="Y129" s="132"/>
      <c r="Z129" s="132"/>
      <c r="AA129" s="104"/>
      <c r="AB129" s="104"/>
    </row>
    <row r="130" spans="1:28" ht="42.75" customHeight="1">
      <c r="A130" s="92" t="str">
        <f t="shared" si="50"/>
        <v>42 - 5004425.DESARROLLO DE NORMAS Y GUIAS TECNICAS EN NUTRICION</v>
      </c>
      <c r="B130" s="92" t="str">
        <f t="shared" si="51"/>
        <v>3000001.ACCIONES COMUNES</v>
      </c>
      <c r="C130" s="92" t="str">
        <f t="shared" si="52"/>
        <v>1001.PRODUCTOS ESPECIFICOS PARA DESARROLLO INFANTIL TEMPRANO</v>
      </c>
      <c r="D130" s="93" t="str">
        <f t="shared" si="53"/>
        <v>00. RECURSOS ORDINARIOS</v>
      </c>
      <c r="E130" s="94" t="str">
        <f t="shared" si="54"/>
        <v>DIRECCION EJECUTIVA DE GESTION ESTRATEGICA Y ARTICULACION EN SALUD PUBLICA</v>
      </c>
      <c r="F130" s="94" t="str">
        <f t="shared" si="55"/>
        <v>DIRECCION DE ATENCION INTEGRAL DE SALUD</v>
      </c>
      <c r="G130" s="95" t="str">
        <f t="shared" si="56"/>
        <v>00. RECURSOS ORDINARIOS</v>
      </c>
      <c r="H130" s="143" t="s">
        <v>144</v>
      </c>
      <c r="I130" s="177" t="s">
        <v>145</v>
      </c>
      <c r="J130" s="719" t="s">
        <v>275</v>
      </c>
      <c r="K130" s="178" t="s">
        <v>147</v>
      </c>
      <c r="L130" s="114">
        <v>72</v>
      </c>
      <c r="M130" s="177">
        <v>147</v>
      </c>
      <c r="N130" s="177">
        <f t="shared" si="61"/>
        <v>10584</v>
      </c>
      <c r="O130" s="117"/>
      <c r="P130" s="117"/>
      <c r="Q130" s="132"/>
      <c r="R130" s="132"/>
      <c r="S130" s="132">
        <f t="shared" si="62"/>
        <v>10584</v>
      </c>
      <c r="T130" s="132"/>
      <c r="U130" s="132"/>
      <c r="V130" s="132"/>
      <c r="W130" s="132"/>
      <c r="X130" s="132"/>
      <c r="Y130" s="132"/>
      <c r="Z130" s="132"/>
      <c r="AA130" s="104"/>
      <c r="AB130" s="104"/>
    </row>
    <row r="131" spans="1:28" ht="42.75" customHeight="1">
      <c r="A131" s="92" t="str">
        <f t="shared" si="50"/>
        <v>42 - 5004425.DESARROLLO DE NORMAS Y GUIAS TECNICAS EN NUTRICION</v>
      </c>
      <c r="B131" s="92" t="str">
        <f t="shared" si="51"/>
        <v>3000001.ACCIONES COMUNES</v>
      </c>
      <c r="C131" s="92" t="str">
        <f t="shared" si="52"/>
        <v>1001.PRODUCTOS ESPECIFICOS PARA DESARROLLO INFANTIL TEMPRANO</v>
      </c>
      <c r="D131" s="93" t="str">
        <f t="shared" si="53"/>
        <v>00. RECURSOS ORDINARIOS</v>
      </c>
      <c r="E131" s="94" t="str">
        <f t="shared" si="54"/>
        <v>DIRECCION EJECUTIVA DE GESTION ESTRATEGICA Y ARTICULACION EN SALUD PUBLICA</v>
      </c>
      <c r="F131" s="94" t="str">
        <f t="shared" si="55"/>
        <v>DIRECCION DE ATENCION INTEGRAL DE SALUD</v>
      </c>
      <c r="G131" s="95" t="str">
        <f t="shared" si="56"/>
        <v>00. RECURSOS ORDINARIOS</v>
      </c>
      <c r="H131" s="143" t="s">
        <v>144</v>
      </c>
      <c r="I131" s="177" t="s">
        <v>145</v>
      </c>
      <c r="J131" s="719" t="s">
        <v>276</v>
      </c>
      <c r="K131" s="178" t="s">
        <v>147</v>
      </c>
      <c r="L131" s="114">
        <v>9</v>
      </c>
      <c r="M131" s="177">
        <v>84</v>
      </c>
      <c r="N131" s="177">
        <f t="shared" si="61"/>
        <v>756</v>
      </c>
      <c r="O131" s="117"/>
      <c r="P131" s="117"/>
      <c r="Q131" s="132"/>
      <c r="R131" s="132"/>
      <c r="S131" s="132">
        <f t="shared" si="62"/>
        <v>756</v>
      </c>
      <c r="T131" s="132"/>
      <c r="U131" s="132"/>
      <c r="V131" s="132"/>
      <c r="W131" s="132"/>
      <c r="X131" s="132"/>
      <c r="Y131" s="132"/>
      <c r="Z131" s="132"/>
      <c r="AA131" s="104"/>
      <c r="AB131" s="104"/>
    </row>
    <row r="132" spans="1:28" ht="30.75" customHeight="1">
      <c r="A132" s="92" t="str">
        <f t="shared" si="50"/>
        <v>42 - 5004425.DESARROLLO DE NORMAS Y GUIAS TECNICAS EN NUTRICION</v>
      </c>
      <c r="B132" s="92" t="str">
        <f t="shared" si="51"/>
        <v>3000001.ACCIONES COMUNES</v>
      </c>
      <c r="C132" s="92" t="str">
        <f t="shared" si="52"/>
        <v>1001.PRODUCTOS ESPECIFICOS PARA DESARROLLO INFANTIL TEMPRANO</v>
      </c>
      <c r="D132" s="93" t="str">
        <f t="shared" si="53"/>
        <v>00. RECURSOS ORDINARIOS</v>
      </c>
      <c r="E132" s="94" t="str">
        <f t="shared" si="54"/>
        <v>DIRECCION EJECUTIVA DE GESTION ESTRATEGICA Y ARTICULACION EN SALUD PUBLICA</v>
      </c>
      <c r="F132" s="94" t="str">
        <f t="shared" si="55"/>
        <v>DIRECCION DE ATENCION INTEGRAL DE SALUD</v>
      </c>
      <c r="G132" s="95" t="str">
        <f t="shared" si="56"/>
        <v>00. RECURSOS ORDINARIOS</v>
      </c>
      <c r="H132" s="143" t="s">
        <v>159</v>
      </c>
      <c r="I132" s="144" t="s">
        <v>160</v>
      </c>
      <c r="J132" s="700" t="s">
        <v>224</v>
      </c>
      <c r="K132" s="255" t="s">
        <v>147</v>
      </c>
      <c r="L132" s="114">
        <v>15</v>
      </c>
      <c r="M132" s="256">
        <v>70</v>
      </c>
      <c r="N132" s="177">
        <f t="shared" si="61"/>
        <v>1050</v>
      </c>
      <c r="O132" s="117"/>
      <c r="P132" s="117"/>
      <c r="Q132" s="132"/>
      <c r="R132" s="132"/>
      <c r="S132" s="132">
        <f t="shared" si="62"/>
        <v>1050</v>
      </c>
      <c r="T132" s="132"/>
      <c r="U132" s="132"/>
      <c r="V132" s="132"/>
      <c r="W132" s="132"/>
      <c r="X132" s="132"/>
      <c r="Y132" s="132"/>
      <c r="Z132" s="132"/>
      <c r="AA132" s="104"/>
      <c r="AB132" s="104"/>
    </row>
    <row r="133" spans="1:28" ht="17.25" customHeight="1">
      <c r="A133" s="92" t="str">
        <f t="shared" si="50"/>
        <v>42 - 5004425.DESARROLLO DE NORMAS Y GUIAS TECNICAS EN NUTRICION</v>
      </c>
      <c r="B133" s="92" t="str">
        <f t="shared" si="51"/>
        <v>3000001.ACCIONES COMUNES</v>
      </c>
      <c r="C133" s="92" t="str">
        <f t="shared" si="52"/>
        <v>1001.PRODUCTOS ESPECIFICOS PARA DESARROLLO INFANTIL TEMPRANO</v>
      </c>
      <c r="D133" s="93" t="str">
        <f t="shared" si="53"/>
        <v>00. RECURSOS ORDINARIOS</v>
      </c>
      <c r="E133" s="94" t="str">
        <f t="shared" si="54"/>
        <v>DIRECCION EJECUTIVA DE GESTION ESTRATEGICA Y ARTICULACION EN SALUD PUBLICA</v>
      </c>
      <c r="F133" s="94" t="str">
        <f t="shared" si="55"/>
        <v>DIRECCION DE ATENCION INTEGRAL DE SALUD</v>
      </c>
      <c r="G133" s="95" t="str">
        <f t="shared" si="56"/>
        <v>00. RECURSOS ORDINARIOS</v>
      </c>
      <c r="H133" s="143" t="s">
        <v>277</v>
      </c>
      <c r="I133" s="144" t="s">
        <v>278</v>
      </c>
      <c r="J133" s="722" t="s">
        <v>279</v>
      </c>
      <c r="K133" s="255" t="s">
        <v>147</v>
      </c>
      <c r="L133" s="114">
        <v>3</v>
      </c>
      <c r="M133" s="257">
        <v>1000</v>
      </c>
      <c r="N133" s="177">
        <f t="shared" si="61"/>
        <v>3000</v>
      </c>
      <c r="O133" s="117"/>
      <c r="P133" s="117"/>
      <c r="Q133" s="132"/>
      <c r="R133" s="132"/>
      <c r="S133" s="132">
        <f t="shared" si="62"/>
        <v>3000</v>
      </c>
      <c r="T133" s="132"/>
      <c r="U133" s="132"/>
      <c r="V133" s="132"/>
      <c r="W133" s="132"/>
      <c r="X133" s="132"/>
      <c r="Y133" s="132"/>
      <c r="Z133" s="132"/>
      <c r="AA133" s="104"/>
      <c r="AB133" s="104"/>
    </row>
    <row r="134" spans="1:28" ht="30.75" customHeight="1">
      <c r="A134" s="92" t="str">
        <f t="shared" si="50"/>
        <v>42 - 5004425.DESARROLLO DE NORMAS Y GUIAS TECNICAS EN NUTRICION</v>
      </c>
      <c r="B134" s="92" t="str">
        <f t="shared" si="51"/>
        <v>3000001.ACCIONES COMUNES</v>
      </c>
      <c r="C134" s="92" t="str">
        <f t="shared" si="52"/>
        <v>1001.PRODUCTOS ESPECIFICOS PARA DESARROLLO INFANTIL TEMPRANO</v>
      </c>
      <c r="D134" s="93" t="str">
        <f t="shared" si="53"/>
        <v>00. RECURSOS ORDINARIOS</v>
      </c>
      <c r="E134" s="94" t="str">
        <f t="shared" si="54"/>
        <v>DIRECCION EJECUTIVA DE GESTION ESTRATEGICA Y ARTICULACION EN SALUD PUBLICA</v>
      </c>
      <c r="F134" s="94" t="str">
        <f t="shared" si="55"/>
        <v>DIRECCION DE ATENCION INTEGRAL DE SALUD</v>
      </c>
      <c r="G134" s="95" t="str">
        <f t="shared" si="56"/>
        <v>00. RECURSOS ORDINARIOS</v>
      </c>
      <c r="H134" s="143" t="s">
        <v>280</v>
      </c>
      <c r="I134" s="112" t="s">
        <v>281</v>
      </c>
      <c r="J134" s="694" t="s">
        <v>282</v>
      </c>
      <c r="K134" s="113" t="s">
        <v>168</v>
      </c>
      <c r="L134" s="114">
        <v>6</v>
      </c>
      <c r="M134" s="116">
        <v>3.8</v>
      </c>
      <c r="N134" s="177">
        <f t="shared" si="61"/>
        <v>22.799999999999997</v>
      </c>
      <c r="O134" s="117"/>
      <c r="P134" s="116">
        <f t="shared" ref="P134:P138" si="63">N134</f>
        <v>22.799999999999997</v>
      </c>
      <c r="Q134" s="146"/>
      <c r="R134" s="132"/>
      <c r="S134" s="132"/>
      <c r="T134" s="132"/>
      <c r="U134" s="132"/>
      <c r="V134" s="132"/>
      <c r="W134" s="132"/>
      <c r="X134" s="132"/>
      <c r="Y134" s="132"/>
      <c r="Z134" s="132"/>
      <c r="AA134" s="148"/>
      <c r="AB134" s="148"/>
    </row>
    <row r="135" spans="1:28" ht="18.75" customHeight="1">
      <c r="A135" s="92" t="str">
        <f t="shared" si="50"/>
        <v>42 - 5004425.DESARROLLO DE NORMAS Y GUIAS TECNICAS EN NUTRICION</v>
      </c>
      <c r="B135" s="92" t="str">
        <f t="shared" si="51"/>
        <v>3000001.ACCIONES COMUNES</v>
      </c>
      <c r="C135" s="92" t="str">
        <f t="shared" si="52"/>
        <v>1001.PRODUCTOS ESPECIFICOS PARA DESARROLLO INFANTIL TEMPRANO</v>
      </c>
      <c r="D135" s="93" t="str">
        <f t="shared" si="53"/>
        <v>00. RECURSOS ORDINARIOS</v>
      </c>
      <c r="E135" s="94" t="str">
        <f t="shared" si="54"/>
        <v>DIRECCION EJECUTIVA DE GESTION ESTRATEGICA Y ARTICULACION EN SALUD PUBLICA</v>
      </c>
      <c r="F135" s="94" t="str">
        <f t="shared" si="55"/>
        <v>DIRECCION DE ATENCION INTEGRAL DE SALUD</v>
      </c>
      <c r="G135" s="95" t="str">
        <f t="shared" si="56"/>
        <v>00. RECURSOS ORDINARIOS</v>
      </c>
      <c r="H135" s="143" t="s">
        <v>280</v>
      </c>
      <c r="I135" s="112" t="s">
        <v>283</v>
      </c>
      <c r="J135" s="694" t="s">
        <v>284</v>
      </c>
      <c r="K135" s="113" t="s">
        <v>168</v>
      </c>
      <c r="L135" s="114">
        <v>6</v>
      </c>
      <c r="M135" s="116">
        <v>5</v>
      </c>
      <c r="N135" s="116">
        <f t="shared" ref="N135:N138" si="64">M135*L135</f>
        <v>30</v>
      </c>
      <c r="O135" s="117"/>
      <c r="P135" s="116">
        <f t="shared" si="63"/>
        <v>30</v>
      </c>
      <c r="Q135" s="146"/>
      <c r="R135" s="132"/>
      <c r="S135" s="132"/>
      <c r="T135" s="132"/>
      <c r="U135" s="132"/>
      <c r="V135" s="132"/>
      <c r="W135" s="132"/>
      <c r="X135" s="132"/>
      <c r="Y135" s="132"/>
      <c r="Z135" s="132"/>
      <c r="AA135" s="148"/>
      <c r="AB135" s="148"/>
    </row>
    <row r="136" spans="1:28" ht="21" customHeight="1">
      <c r="A136" s="92" t="str">
        <f t="shared" si="50"/>
        <v>42 - 5004425.DESARROLLO DE NORMAS Y GUIAS TECNICAS EN NUTRICION</v>
      </c>
      <c r="B136" s="92" t="str">
        <f t="shared" si="51"/>
        <v>3000001.ACCIONES COMUNES</v>
      </c>
      <c r="C136" s="92" t="str">
        <f t="shared" si="52"/>
        <v>1001.PRODUCTOS ESPECIFICOS PARA DESARROLLO INFANTIL TEMPRANO</v>
      </c>
      <c r="D136" s="93" t="str">
        <f t="shared" si="53"/>
        <v>00. RECURSOS ORDINARIOS</v>
      </c>
      <c r="E136" s="94" t="str">
        <f t="shared" si="54"/>
        <v>DIRECCION EJECUTIVA DE GESTION ESTRATEGICA Y ARTICULACION EN SALUD PUBLICA</v>
      </c>
      <c r="F136" s="94" t="str">
        <f t="shared" si="55"/>
        <v>DIRECCION DE ATENCION INTEGRAL DE SALUD</v>
      </c>
      <c r="G136" s="95" t="str">
        <f t="shared" si="56"/>
        <v>00. RECURSOS ORDINARIOS</v>
      </c>
      <c r="H136" s="143" t="s">
        <v>280</v>
      </c>
      <c r="I136" s="112" t="s">
        <v>190</v>
      </c>
      <c r="J136" s="694" t="s">
        <v>285</v>
      </c>
      <c r="K136" s="170" t="s">
        <v>192</v>
      </c>
      <c r="L136" s="114">
        <v>8</v>
      </c>
      <c r="M136" s="116">
        <v>16.5</v>
      </c>
      <c r="N136" s="116">
        <f t="shared" si="64"/>
        <v>132</v>
      </c>
      <c r="O136" s="117"/>
      <c r="P136" s="116">
        <f t="shared" si="63"/>
        <v>132</v>
      </c>
      <c r="Q136" s="146"/>
      <c r="R136" s="132"/>
      <c r="S136" s="132"/>
      <c r="T136" s="132"/>
      <c r="U136" s="132"/>
      <c r="V136" s="132"/>
      <c r="W136" s="132"/>
      <c r="X136" s="132"/>
      <c r="Y136" s="132"/>
      <c r="Z136" s="132"/>
      <c r="AA136" s="148"/>
      <c r="AB136" s="148"/>
    </row>
    <row r="137" spans="1:28" ht="18" customHeight="1">
      <c r="A137" s="92" t="str">
        <f t="shared" si="50"/>
        <v>42 - 5004425.DESARROLLO DE NORMAS Y GUIAS TECNICAS EN NUTRICION</v>
      </c>
      <c r="B137" s="92" t="str">
        <f t="shared" si="51"/>
        <v>3000001.ACCIONES COMUNES</v>
      </c>
      <c r="C137" s="92" t="str">
        <f t="shared" si="52"/>
        <v>1001.PRODUCTOS ESPECIFICOS PARA DESARROLLO INFANTIL TEMPRANO</v>
      </c>
      <c r="D137" s="93" t="str">
        <f t="shared" si="53"/>
        <v>00. RECURSOS ORDINARIOS</v>
      </c>
      <c r="E137" s="94" t="str">
        <f t="shared" si="54"/>
        <v>DIRECCION EJECUTIVA DE GESTION ESTRATEGICA Y ARTICULACION EN SALUD PUBLICA</v>
      </c>
      <c r="F137" s="94" t="str">
        <f t="shared" si="55"/>
        <v>DIRECCION DE ATENCION INTEGRAL DE SALUD</v>
      </c>
      <c r="G137" s="95" t="str">
        <f t="shared" si="56"/>
        <v>00. RECURSOS ORDINARIOS</v>
      </c>
      <c r="H137" s="143" t="s">
        <v>280</v>
      </c>
      <c r="I137" s="112" t="s">
        <v>286</v>
      </c>
      <c r="J137" s="723" t="s">
        <v>287</v>
      </c>
      <c r="K137" s="113" t="s">
        <v>168</v>
      </c>
      <c r="L137" s="114">
        <v>6</v>
      </c>
      <c r="M137" s="116">
        <v>2.5</v>
      </c>
      <c r="N137" s="116">
        <f t="shared" si="64"/>
        <v>15</v>
      </c>
      <c r="O137" s="117"/>
      <c r="P137" s="116">
        <f t="shared" si="63"/>
        <v>15</v>
      </c>
      <c r="Q137" s="146"/>
      <c r="R137" s="132"/>
      <c r="S137" s="132"/>
      <c r="T137" s="132"/>
      <c r="U137" s="132"/>
      <c r="V137" s="132"/>
      <c r="W137" s="132"/>
      <c r="X137" s="132"/>
      <c r="Y137" s="132"/>
      <c r="Z137" s="132"/>
      <c r="AA137" s="148"/>
      <c r="AB137" s="148"/>
    </row>
    <row r="138" spans="1:28" ht="21" customHeight="1">
      <c r="A138" s="92" t="str">
        <f t="shared" si="50"/>
        <v>42 - 5004425.DESARROLLO DE NORMAS Y GUIAS TECNICAS EN NUTRICION</v>
      </c>
      <c r="B138" s="92" t="str">
        <f t="shared" si="51"/>
        <v>3000001.ACCIONES COMUNES</v>
      </c>
      <c r="C138" s="92" t="str">
        <f t="shared" si="52"/>
        <v>1001.PRODUCTOS ESPECIFICOS PARA DESARROLLO INFANTIL TEMPRANO</v>
      </c>
      <c r="D138" s="93" t="str">
        <f t="shared" si="53"/>
        <v>00. RECURSOS ORDINARIOS</v>
      </c>
      <c r="E138" s="94" t="str">
        <f t="shared" si="54"/>
        <v>DIRECCION EJECUTIVA DE GESTION ESTRATEGICA Y ARTICULACION EN SALUD PUBLICA</v>
      </c>
      <c r="F138" s="94" t="str">
        <f t="shared" si="55"/>
        <v>DIRECCION DE ATENCION INTEGRAL DE SALUD</v>
      </c>
      <c r="G138" s="95" t="str">
        <f t="shared" si="56"/>
        <v>00. RECURSOS ORDINARIOS</v>
      </c>
      <c r="H138" s="143" t="s">
        <v>280</v>
      </c>
      <c r="I138" s="112" t="s">
        <v>288</v>
      </c>
      <c r="J138" s="694" t="s">
        <v>289</v>
      </c>
      <c r="K138" s="113" t="s">
        <v>168</v>
      </c>
      <c r="L138" s="114">
        <v>8</v>
      </c>
      <c r="M138" s="116">
        <v>4</v>
      </c>
      <c r="N138" s="116">
        <f t="shared" si="64"/>
        <v>32</v>
      </c>
      <c r="O138" s="117"/>
      <c r="P138" s="116">
        <f t="shared" si="63"/>
        <v>32</v>
      </c>
      <c r="Q138" s="146"/>
      <c r="R138" s="132"/>
      <c r="S138" s="132"/>
      <c r="T138" s="132"/>
      <c r="U138" s="132"/>
      <c r="V138" s="132"/>
      <c r="W138" s="132"/>
      <c r="X138" s="132"/>
      <c r="Y138" s="132"/>
      <c r="Z138" s="132"/>
      <c r="AA138" s="148"/>
      <c r="AB138" s="148"/>
    </row>
    <row r="139" spans="1:28" ht="29.25" customHeight="1">
      <c r="A139" s="92" t="str">
        <f t="shared" si="50"/>
        <v>42 - 5004425.DESARROLLO DE NORMAS Y GUIAS TECNICAS EN NUTRICION</v>
      </c>
      <c r="B139" s="92" t="str">
        <f t="shared" si="51"/>
        <v>3000001.ACCIONES COMUNES</v>
      </c>
      <c r="C139" s="92" t="str">
        <f t="shared" si="52"/>
        <v>1001.PRODUCTOS ESPECIFICOS PARA DESARROLLO INFANTIL TEMPRANO</v>
      </c>
      <c r="D139" s="93" t="str">
        <f t="shared" si="53"/>
        <v>00. RECURSOS ORDINARIOS</v>
      </c>
      <c r="E139" s="94" t="str">
        <f t="shared" si="54"/>
        <v>DIRECCION EJECUTIVA DE GESTION ESTRATEGICA Y ARTICULACION EN SALUD PUBLICA</v>
      </c>
      <c r="F139" s="94" t="str">
        <f t="shared" si="55"/>
        <v>DIRECCION DE ATENCION INTEGRAL DE SALUD</v>
      </c>
      <c r="G139" s="95" t="str">
        <f t="shared" si="56"/>
        <v>00. RECURSOS ORDINARIOS</v>
      </c>
      <c r="H139" s="143" t="s">
        <v>280</v>
      </c>
      <c r="I139" s="112" t="s">
        <v>193</v>
      </c>
      <c r="J139" s="694" t="s">
        <v>290</v>
      </c>
      <c r="K139" s="113" t="s">
        <v>168</v>
      </c>
      <c r="L139" s="114">
        <v>2</v>
      </c>
      <c r="M139" s="116">
        <v>453.85700000000003</v>
      </c>
      <c r="N139" s="116">
        <f>+P139</f>
        <v>909.2</v>
      </c>
      <c r="O139" s="117"/>
      <c r="P139" s="116">
        <v>909.2</v>
      </c>
      <c r="Q139" s="146"/>
      <c r="R139" s="132"/>
      <c r="S139" s="132"/>
      <c r="T139" s="132"/>
      <c r="U139" s="132"/>
      <c r="V139" s="132"/>
      <c r="W139" s="132"/>
      <c r="X139" s="132"/>
      <c r="Y139" s="132"/>
      <c r="Z139" s="132"/>
      <c r="AA139" s="148"/>
      <c r="AB139" s="148"/>
    </row>
    <row r="140" spans="1:28" ht="28.5" customHeight="1">
      <c r="A140" s="92" t="str">
        <f t="shared" si="50"/>
        <v>42 - 5004425.DESARROLLO DE NORMAS Y GUIAS TECNICAS EN NUTRICION</v>
      </c>
      <c r="B140" s="92" t="str">
        <f t="shared" si="51"/>
        <v>3000001.ACCIONES COMUNES</v>
      </c>
      <c r="C140" s="92" t="str">
        <f t="shared" si="52"/>
        <v>1001.PRODUCTOS ESPECIFICOS PARA DESARROLLO INFANTIL TEMPRANO</v>
      </c>
      <c r="D140" s="93" t="str">
        <f t="shared" si="53"/>
        <v>00. RECURSOS ORDINARIOS</v>
      </c>
      <c r="E140" s="94" t="str">
        <f t="shared" si="54"/>
        <v>DIRECCION EJECUTIVA DE GESTION ESTRATEGICA Y ARTICULACION EN SALUD PUBLICA</v>
      </c>
      <c r="F140" s="94" t="str">
        <f t="shared" si="55"/>
        <v>DIRECCION DE ATENCION INTEGRAL DE SALUD</v>
      </c>
      <c r="G140" s="95" t="str">
        <f t="shared" si="56"/>
        <v>00. RECURSOS ORDINARIOS</v>
      </c>
      <c r="H140" s="143" t="s">
        <v>280</v>
      </c>
      <c r="I140" s="112" t="s">
        <v>291</v>
      </c>
      <c r="J140" s="723" t="s">
        <v>292</v>
      </c>
      <c r="K140" s="113" t="s">
        <v>168</v>
      </c>
      <c r="L140" s="114">
        <v>8</v>
      </c>
      <c r="M140" s="116">
        <v>5</v>
      </c>
      <c r="N140" s="116">
        <f t="shared" ref="N140:N141" si="65">M140*L140</f>
        <v>40</v>
      </c>
      <c r="O140" s="117"/>
      <c r="P140" s="116">
        <f t="shared" ref="P140:P141" si="66">N140</f>
        <v>40</v>
      </c>
      <c r="Q140" s="146"/>
      <c r="R140" s="132"/>
      <c r="S140" s="132"/>
      <c r="T140" s="132"/>
      <c r="U140" s="132"/>
      <c r="V140" s="132"/>
      <c r="W140" s="132"/>
      <c r="X140" s="132"/>
      <c r="Y140" s="132"/>
      <c r="Z140" s="132"/>
      <c r="AA140" s="148"/>
      <c r="AB140" s="148"/>
    </row>
    <row r="141" spans="1:28" ht="25.5" customHeight="1">
      <c r="A141" s="92" t="str">
        <f t="shared" si="50"/>
        <v>42 - 5004425.DESARROLLO DE NORMAS Y GUIAS TECNICAS EN NUTRICION</v>
      </c>
      <c r="B141" s="92" t="str">
        <f t="shared" si="51"/>
        <v>3000001.ACCIONES COMUNES</v>
      </c>
      <c r="C141" s="92" t="str">
        <f t="shared" si="52"/>
        <v>1001.PRODUCTOS ESPECIFICOS PARA DESARROLLO INFANTIL TEMPRANO</v>
      </c>
      <c r="D141" s="93" t="str">
        <f t="shared" si="53"/>
        <v>00. RECURSOS ORDINARIOS</v>
      </c>
      <c r="E141" s="94" t="str">
        <f t="shared" si="54"/>
        <v>DIRECCION EJECUTIVA DE GESTION ESTRATEGICA Y ARTICULACION EN SALUD PUBLICA</v>
      </c>
      <c r="F141" s="94" t="str">
        <f t="shared" si="55"/>
        <v>DIRECCION DE ATENCION INTEGRAL DE SALUD</v>
      </c>
      <c r="G141" s="95" t="str">
        <f t="shared" si="56"/>
        <v>00. RECURSOS ORDINARIOS</v>
      </c>
      <c r="H141" s="143" t="s">
        <v>280</v>
      </c>
      <c r="I141" s="112" t="s">
        <v>293</v>
      </c>
      <c r="J141" s="694" t="s">
        <v>294</v>
      </c>
      <c r="K141" s="113" t="s">
        <v>168</v>
      </c>
      <c r="L141" s="114">
        <v>9</v>
      </c>
      <c r="M141" s="116">
        <v>3</v>
      </c>
      <c r="N141" s="116">
        <f t="shared" si="65"/>
        <v>27</v>
      </c>
      <c r="O141" s="117"/>
      <c r="P141" s="116">
        <f t="shared" si="66"/>
        <v>27</v>
      </c>
      <c r="Q141" s="146"/>
      <c r="R141" s="132"/>
      <c r="S141" s="132"/>
      <c r="T141" s="132"/>
      <c r="U141" s="132"/>
      <c r="V141" s="132"/>
      <c r="W141" s="132"/>
      <c r="X141" s="132"/>
      <c r="Y141" s="132"/>
      <c r="Z141" s="132"/>
      <c r="AA141" s="148"/>
      <c r="AB141" s="148"/>
    </row>
    <row r="142" spans="1:28" ht="12" customHeight="1">
      <c r="A142" s="92" t="str">
        <f t="shared" si="50"/>
        <v>42 - 5004425.DESARROLLO DE NORMAS Y GUIAS TECNICAS EN NUTRICION</v>
      </c>
      <c r="B142" s="92" t="str">
        <f t="shared" si="51"/>
        <v>3000001.ACCIONES COMUNES</v>
      </c>
      <c r="C142" s="92" t="str">
        <f t="shared" si="52"/>
        <v>1001.PRODUCTOS ESPECIFICOS PARA DESARROLLO INFANTIL TEMPRANO</v>
      </c>
      <c r="D142" s="93" t="str">
        <f t="shared" si="53"/>
        <v>00. RECURSOS ORDINARIOS</v>
      </c>
      <c r="E142" s="94" t="str">
        <f t="shared" si="54"/>
        <v>DIRECCION EJECUTIVA DE GESTION ESTRATEGICA Y ARTICULACION EN SALUD PUBLICA</v>
      </c>
      <c r="F142" s="94" t="str">
        <f t="shared" si="55"/>
        <v>DIRECCION DE ATENCION INTEGRAL DE SALUD</v>
      </c>
      <c r="G142" s="95" t="str">
        <f t="shared" si="56"/>
        <v>00. RECURSOS ORDINARIOS</v>
      </c>
      <c r="H142" s="258" t="s">
        <v>153</v>
      </c>
      <c r="I142" s="177"/>
      <c r="J142" s="708"/>
      <c r="K142" s="184"/>
      <c r="L142" s="114"/>
      <c r="M142" s="116"/>
      <c r="N142" s="169">
        <f>SUM(N128:N141)</f>
        <v>18778</v>
      </c>
      <c r="O142" s="116"/>
      <c r="P142" s="116">
        <f t="shared" ref="P142:Z142" si="67">SUM(P128:P141)</f>
        <v>1208</v>
      </c>
      <c r="Q142" s="116">
        <f t="shared" si="67"/>
        <v>0</v>
      </c>
      <c r="R142" s="116">
        <f t="shared" si="67"/>
        <v>0</v>
      </c>
      <c r="S142" s="116">
        <f t="shared" si="67"/>
        <v>17570</v>
      </c>
      <c r="T142" s="116">
        <f t="shared" si="67"/>
        <v>0</v>
      </c>
      <c r="U142" s="116">
        <f t="shared" si="67"/>
        <v>0</v>
      </c>
      <c r="V142" s="116">
        <f t="shared" si="67"/>
        <v>0</v>
      </c>
      <c r="W142" s="116">
        <f t="shared" si="67"/>
        <v>0</v>
      </c>
      <c r="X142" s="116">
        <f t="shared" si="67"/>
        <v>0</v>
      </c>
      <c r="Y142" s="116">
        <f t="shared" si="67"/>
        <v>0</v>
      </c>
      <c r="Z142" s="116">
        <f t="shared" si="67"/>
        <v>0</v>
      </c>
      <c r="AA142" s="104"/>
      <c r="AB142" s="104"/>
    </row>
    <row r="143" spans="1:28" ht="18" customHeight="1">
      <c r="A143" s="92" t="str">
        <f t="shared" si="50"/>
        <v>42 - 5004425.DESARROLLO DE NORMAS Y GUIAS TECNICAS EN NUTRICION</v>
      </c>
      <c r="B143" s="92" t="str">
        <f t="shared" si="51"/>
        <v>3000001.ACCIONES COMUNES</v>
      </c>
      <c r="C143" s="92" t="str">
        <f t="shared" si="52"/>
        <v>1001.PRODUCTOS ESPECIFICOS PARA DESARROLLO INFANTIL TEMPRANO</v>
      </c>
      <c r="D143" s="93" t="str">
        <f t="shared" si="53"/>
        <v>00. RECURSOS ORDINARIOS</v>
      </c>
      <c r="E143" s="94" t="str">
        <f t="shared" si="54"/>
        <v>DIRECCION EJECUTIVA DE GESTION ESTRATEGICA Y ARTICULACION EN SALUD PUBLICA</v>
      </c>
      <c r="F143" s="94" t="str">
        <f t="shared" si="55"/>
        <v>DIRECCION DE ATENCION INTEGRAL DE SALUD</v>
      </c>
      <c r="G143" s="95" t="str">
        <f t="shared" si="56"/>
        <v>00. RECURSOS ORDINARIOS</v>
      </c>
      <c r="H143" s="105" t="s">
        <v>142</v>
      </c>
      <c r="I143" s="1011" t="s">
        <v>295</v>
      </c>
      <c r="J143" s="954"/>
      <c r="K143" s="954"/>
      <c r="L143" s="954"/>
      <c r="M143" s="954"/>
      <c r="N143" s="954"/>
      <c r="O143" s="954"/>
      <c r="P143" s="954"/>
      <c r="Q143" s="954"/>
      <c r="R143" s="954"/>
      <c r="S143" s="954"/>
      <c r="T143" s="954"/>
      <c r="U143" s="954"/>
      <c r="V143" s="954"/>
      <c r="W143" s="954"/>
      <c r="X143" s="954"/>
      <c r="Y143" s="954"/>
      <c r="Z143" s="953"/>
      <c r="AA143" s="104"/>
      <c r="AB143" s="104"/>
    </row>
    <row r="144" spans="1:28" ht="39" customHeight="1">
      <c r="A144" s="92" t="str">
        <f t="shared" si="50"/>
        <v>42 - 5004425.DESARROLLO DE NORMAS Y GUIAS TECNICAS EN NUTRICION</v>
      </c>
      <c r="B144" s="92" t="str">
        <f t="shared" si="51"/>
        <v>3000001.ACCIONES COMUNES</v>
      </c>
      <c r="C144" s="92" t="str">
        <f t="shared" si="52"/>
        <v>1001.PRODUCTOS ESPECIFICOS PARA DESARROLLO INFANTIL TEMPRANO</v>
      </c>
      <c r="D144" s="93" t="str">
        <f t="shared" si="53"/>
        <v>00. RECURSOS ORDINARIOS</v>
      </c>
      <c r="E144" s="94" t="str">
        <f t="shared" si="54"/>
        <v>DIRECCION EJECUTIVA DE GESTION ESTRATEGICA Y ARTICULACION EN SALUD PUBLICA</v>
      </c>
      <c r="F144" s="94" t="str">
        <f t="shared" si="55"/>
        <v>DIRECCION DE ATENCION INTEGRAL DE SALUD</v>
      </c>
      <c r="G144" s="95" t="str">
        <f t="shared" si="56"/>
        <v>00. RECURSOS ORDINARIOS</v>
      </c>
      <c r="H144" s="143" t="s">
        <v>144</v>
      </c>
      <c r="I144" s="177" t="s">
        <v>145</v>
      </c>
      <c r="J144" s="719" t="s">
        <v>296</v>
      </c>
      <c r="K144" s="178" t="s">
        <v>147</v>
      </c>
      <c r="L144" s="182">
        <v>31</v>
      </c>
      <c r="M144" s="177">
        <v>84</v>
      </c>
      <c r="N144" s="177">
        <v>2628</v>
      </c>
      <c r="O144" s="117"/>
      <c r="P144" s="117"/>
      <c r="Q144" s="132"/>
      <c r="R144" s="146"/>
      <c r="S144" s="116">
        <f t="shared" ref="S144:S145" si="68">N144</f>
        <v>2628</v>
      </c>
      <c r="T144" s="132"/>
      <c r="U144" s="132"/>
      <c r="V144" s="132"/>
      <c r="W144" s="132"/>
      <c r="X144" s="132"/>
      <c r="Y144" s="132"/>
      <c r="Z144" s="132"/>
      <c r="AA144" s="104"/>
      <c r="AB144" s="104"/>
    </row>
    <row r="145" spans="1:28" ht="21.75" customHeight="1">
      <c r="A145" s="92" t="str">
        <f t="shared" si="50"/>
        <v>42 - 5004425.DESARROLLO DE NORMAS Y GUIAS TECNICAS EN NUTRICION</v>
      </c>
      <c r="B145" s="92" t="str">
        <f t="shared" ref="B145:B176" si="69">VLOOKUP(A145,Estructura,3,FALSE)</f>
        <v>3000001.ACCIONES COMUNES</v>
      </c>
      <c r="C145" s="92" t="str">
        <f t="shared" ref="C145:C176" si="70">VLOOKUP(A145,Estructura,2,FALSE)</f>
        <v>1001.PRODUCTOS ESPECIFICOS PARA DESARROLLO INFANTIL TEMPRANO</v>
      </c>
      <c r="D145" s="93" t="str">
        <f t="shared" si="53"/>
        <v>00. RECURSOS ORDINARIOS</v>
      </c>
      <c r="E145" s="94" t="str">
        <f t="shared" si="54"/>
        <v>DIRECCION EJECUTIVA DE GESTION ESTRATEGICA Y ARTICULACION EN SALUD PUBLICA</v>
      </c>
      <c r="F145" s="94" t="str">
        <f t="shared" si="55"/>
        <v>DIRECCION DE ATENCION INTEGRAL DE SALUD</v>
      </c>
      <c r="G145" s="95" t="str">
        <f t="shared" si="56"/>
        <v>00. RECURSOS ORDINARIOS</v>
      </c>
      <c r="H145" s="143" t="s">
        <v>155</v>
      </c>
      <c r="I145" s="254" t="s">
        <v>272</v>
      </c>
      <c r="J145" s="724" t="s">
        <v>297</v>
      </c>
      <c r="K145" s="184" t="s">
        <v>147</v>
      </c>
      <c r="L145" s="114">
        <v>120</v>
      </c>
      <c r="M145" s="116">
        <v>10</v>
      </c>
      <c r="N145" s="199">
        <f t="shared" ref="N145:N148" si="71">L145*M145</f>
        <v>1200</v>
      </c>
      <c r="O145" s="117"/>
      <c r="P145" s="117"/>
      <c r="Q145" s="146"/>
      <c r="R145" s="146"/>
      <c r="S145" s="116">
        <f t="shared" si="68"/>
        <v>1200</v>
      </c>
      <c r="T145" s="132"/>
      <c r="U145" s="132"/>
      <c r="V145" s="132"/>
      <c r="W145" s="132"/>
      <c r="X145" s="132"/>
      <c r="Y145" s="132"/>
      <c r="Z145" s="132"/>
      <c r="AA145" s="104"/>
      <c r="AB145" s="104"/>
    </row>
    <row r="146" spans="1:28" ht="24.75" customHeight="1">
      <c r="A146" s="92" t="str">
        <f t="shared" si="50"/>
        <v>42 - 5004425.DESARROLLO DE NORMAS Y GUIAS TECNICAS EN NUTRICION</v>
      </c>
      <c r="B146" s="92" t="str">
        <f t="shared" si="69"/>
        <v>3000001.ACCIONES COMUNES</v>
      </c>
      <c r="C146" s="92" t="str">
        <f t="shared" si="70"/>
        <v>1001.PRODUCTOS ESPECIFICOS PARA DESARROLLO INFANTIL TEMPRANO</v>
      </c>
      <c r="D146" s="93" t="str">
        <f t="shared" si="53"/>
        <v>00. RECURSOS ORDINARIOS</v>
      </c>
      <c r="E146" s="94" t="str">
        <f t="shared" si="54"/>
        <v>DIRECCION EJECUTIVA DE GESTION ESTRATEGICA Y ARTICULACION EN SALUD PUBLICA</v>
      </c>
      <c r="F146" s="94" t="str">
        <f t="shared" si="55"/>
        <v>DIRECCION DE ATENCION INTEGRAL DE SALUD</v>
      </c>
      <c r="G146" s="95" t="str">
        <f t="shared" si="56"/>
        <v>00. RECURSOS ORDINARIOS</v>
      </c>
      <c r="H146" s="143" t="s">
        <v>159</v>
      </c>
      <c r="I146" s="144" t="s">
        <v>160</v>
      </c>
      <c r="J146" s="700" t="s">
        <v>224</v>
      </c>
      <c r="K146" s="255" t="s">
        <v>147</v>
      </c>
      <c r="L146" s="114">
        <v>12</v>
      </c>
      <c r="M146" s="116">
        <v>80</v>
      </c>
      <c r="N146" s="177">
        <f t="shared" si="71"/>
        <v>960</v>
      </c>
      <c r="O146" s="117"/>
      <c r="P146" s="117"/>
      <c r="Q146" s="116">
        <f t="shared" ref="Q146:Q147" si="72">N146</f>
        <v>960</v>
      </c>
      <c r="R146" s="146"/>
      <c r="S146" s="132"/>
      <c r="T146" s="132"/>
      <c r="U146" s="132"/>
      <c r="V146" s="132"/>
      <c r="W146" s="132"/>
      <c r="X146" s="132"/>
      <c r="Y146" s="132"/>
      <c r="Z146" s="132"/>
      <c r="AA146" s="104"/>
      <c r="AB146" s="104"/>
    </row>
    <row r="147" spans="1:28" ht="18" customHeight="1">
      <c r="A147" s="92" t="str">
        <f t="shared" si="50"/>
        <v>42 - 5004425.DESARROLLO DE NORMAS Y GUIAS TECNICAS EN NUTRICION</v>
      </c>
      <c r="B147" s="92" t="str">
        <f t="shared" si="69"/>
        <v>3000001.ACCIONES COMUNES</v>
      </c>
      <c r="C147" s="92" t="str">
        <f t="shared" si="70"/>
        <v>1001.PRODUCTOS ESPECIFICOS PARA DESARROLLO INFANTIL TEMPRANO</v>
      </c>
      <c r="D147" s="93" t="str">
        <f t="shared" si="53"/>
        <v>00. RECURSOS ORDINARIOS</v>
      </c>
      <c r="E147" s="94" t="str">
        <f t="shared" si="54"/>
        <v>DIRECCION EJECUTIVA DE GESTION ESTRATEGICA Y ARTICULACION EN SALUD PUBLICA</v>
      </c>
      <c r="F147" s="94" t="str">
        <f t="shared" si="55"/>
        <v>DIRECCION DE ATENCION INTEGRAL DE SALUD</v>
      </c>
      <c r="G147" s="95" t="str">
        <f t="shared" si="56"/>
        <v>00. RECURSOS ORDINARIOS</v>
      </c>
      <c r="H147" s="143" t="s">
        <v>199</v>
      </c>
      <c r="I147" s="177" t="s">
        <v>298</v>
      </c>
      <c r="J147" s="719" t="s">
        <v>299</v>
      </c>
      <c r="K147" s="178" t="s">
        <v>147</v>
      </c>
      <c r="L147" s="114">
        <v>2</v>
      </c>
      <c r="M147" s="177">
        <v>300</v>
      </c>
      <c r="N147" s="199">
        <f t="shared" si="71"/>
        <v>600</v>
      </c>
      <c r="O147" s="117"/>
      <c r="P147" s="117"/>
      <c r="Q147" s="116">
        <f t="shared" si="72"/>
        <v>600</v>
      </c>
      <c r="R147" s="146"/>
      <c r="S147" s="132"/>
      <c r="T147" s="132"/>
      <c r="U147" s="132"/>
      <c r="V147" s="132"/>
      <c r="W147" s="132"/>
      <c r="X147" s="132"/>
      <c r="Y147" s="132"/>
      <c r="Z147" s="132"/>
      <c r="AA147" s="104"/>
      <c r="AB147" s="104"/>
    </row>
    <row r="148" spans="1:28" ht="30.75" customHeight="1">
      <c r="A148" s="92" t="str">
        <f t="shared" si="50"/>
        <v>42 - 5004425.DESARROLLO DE NORMAS Y GUIAS TECNICAS EN NUTRICION</v>
      </c>
      <c r="B148" s="92" t="str">
        <f t="shared" si="69"/>
        <v>3000001.ACCIONES COMUNES</v>
      </c>
      <c r="C148" s="92" t="str">
        <f t="shared" si="70"/>
        <v>1001.PRODUCTOS ESPECIFICOS PARA DESARROLLO INFANTIL TEMPRANO</v>
      </c>
      <c r="D148" s="93" t="str">
        <f t="shared" si="53"/>
        <v>00. RECURSOS ORDINARIOS</v>
      </c>
      <c r="E148" s="94" t="str">
        <f t="shared" si="54"/>
        <v>DIRECCION EJECUTIVA DE GESTION ESTRATEGICA Y ARTICULACION EN SALUD PUBLICA</v>
      </c>
      <c r="F148" s="94" t="str">
        <f t="shared" si="55"/>
        <v>DIRECCION DE ATENCION INTEGRAL DE SALUD</v>
      </c>
      <c r="G148" s="95" t="str">
        <f t="shared" si="56"/>
        <v>00. RECURSOS ORDINARIOS</v>
      </c>
      <c r="H148" s="143" t="s">
        <v>274</v>
      </c>
      <c r="I148" s="177" t="s">
        <v>163</v>
      </c>
      <c r="J148" s="699" t="s">
        <v>202</v>
      </c>
      <c r="K148" s="178" t="s">
        <v>147</v>
      </c>
      <c r="L148" s="114">
        <v>22</v>
      </c>
      <c r="M148" s="177">
        <v>20</v>
      </c>
      <c r="N148" s="199">
        <f t="shared" si="71"/>
        <v>440</v>
      </c>
      <c r="O148" s="117"/>
      <c r="P148" s="117"/>
      <c r="Q148" s="146"/>
      <c r="R148" s="146"/>
      <c r="S148" s="116">
        <f>N148</f>
        <v>440</v>
      </c>
      <c r="T148" s="132"/>
      <c r="U148" s="132"/>
      <c r="V148" s="132"/>
      <c r="W148" s="132"/>
      <c r="X148" s="132"/>
      <c r="Y148" s="132"/>
      <c r="Z148" s="132"/>
      <c r="AA148" s="104"/>
      <c r="AB148" s="104"/>
    </row>
    <row r="149" spans="1:28" ht="12" customHeight="1">
      <c r="A149" s="92" t="str">
        <f t="shared" si="50"/>
        <v>42 - 5004425.DESARROLLO DE NORMAS Y GUIAS TECNICAS EN NUTRICION</v>
      </c>
      <c r="B149" s="92" t="str">
        <f t="shared" si="69"/>
        <v>3000001.ACCIONES COMUNES</v>
      </c>
      <c r="C149" s="92" t="str">
        <f t="shared" si="70"/>
        <v>1001.PRODUCTOS ESPECIFICOS PARA DESARROLLO INFANTIL TEMPRANO</v>
      </c>
      <c r="D149" s="93" t="str">
        <f t="shared" si="53"/>
        <v>00. RECURSOS ORDINARIOS</v>
      </c>
      <c r="E149" s="94" t="str">
        <f t="shared" si="54"/>
        <v>DIRECCION EJECUTIVA DE GESTION ESTRATEGICA Y ARTICULACION EN SALUD PUBLICA</v>
      </c>
      <c r="F149" s="94" t="str">
        <f t="shared" si="55"/>
        <v>DIRECCION DE ATENCION INTEGRAL DE SALUD</v>
      </c>
      <c r="G149" s="95" t="str">
        <f t="shared" si="56"/>
        <v>00. RECURSOS ORDINARIOS</v>
      </c>
      <c r="H149" s="1012" t="s">
        <v>153</v>
      </c>
      <c r="I149" s="954"/>
      <c r="J149" s="954"/>
      <c r="K149" s="954"/>
      <c r="L149" s="954"/>
      <c r="M149" s="953"/>
      <c r="N149" s="259">
        <f t="shared" ref="N149:Z149" si="73">SUM(N144:N148)</f>
        <v>5828</v>
      </c>
      <c r="O149" s="259">
        <f t="shared" si="73"/>
        <v>0</v>
      </c>
      <c r="P149" s="259">
        <f t="shared" si="73"/>
        <v>0</v>
      </c>
      <c r="Q149" s="259">
        <f t="shared" si="73"/>
        <v>1560</v>
      </c>
      <c r="R149" s="259">
        <f t="shared" si="73"/>
        <v>0</v>
      </c>
      <c r="S149" s="259">
        <f t="shared" si="73"/>
        <v>4268</v>
      </c>
      <c r="T149" s="259">
        <f t="shared" si="73"/>
        <v>0</v>
      </c>
      <c r="U149" s="259">
        <f t="shared" si="73"/>
        <v>0</v>
      </c>
      <c r="V149" s="259">
        <f t="shared" si="73"/>
        <v>0</v>
      </c>
      <c r="W149" s="259">
        <f t="shared" si="73"/>
        <v>0</v>
      </c>
      <c r="X149" s="259">
        <f t="shared" si="73"/>
        <v>0</v>
      </c>
      <c r="Y149" s="259">
        <f t="shared" si="73"/>
        <v>0</v>
      </c>
      <c r="Z149" s="259">
        <f t="shared" si="73"/>
        <v>0</v>
      </c>
      <c r="AA149" s="104"/>
      <c r="AB149" s="104"/>
    </row>
    <row r="150" spans="1:28" ht="24" customHeight="1">
      <c r="A150" s="92" t="str">
        <f t="shared" si="50"/>
        <v>42 - 5004425.DESARROLLO DE NORMAS Y GUIAS TECNICAS EN NUTRICION</v>
      </c>
      <c r="B150" s="92" t="str">
        <f t="shared" si="69"/>
        <v>3000001.ACCIONES COMUNES</v>
      </c>
      <c r="C150" s="92" t="str">
        <f t="shared" si="70"/>
        <v>1001.PRODUCTOS ESPECIFICOS PARA DESARROLLO INFANTIL TEMPRANO</v>
      </c>
      <c r="D150" s="93" t="str">
        <f t="shared" si="53"/>
        <v>00. RECURSOS ORDINARIOS</v>
      </c>
      <c r="E150" s="94" t="str">
        <f t="shared" si="54"/>
        <v>DIRECCION EJECUTIVA DE GESTION ESTRATEGICA Y ARTICULACION EN SALUD PUBLICA</v>
      </c>
      <c r="F150" s="94" t="str">
        <f t="shared" si="55"/>
        <v>DIRECCION DE ATENCION INTEGRAL DE SALUD</v>
      </c>
      <c r="G150" s="95" t="str">
        <f t="shared" si="56"/>
        <v>00. RECURSOS ORDINARIOS</v>
      </c>
      <c r="H150" s="105" t="s">
        <v>142</v>
      </c>
      <c r="I150" s="1013" t="s">
        <v>300</v>
      </c>
      <c r="J150" s="954"/>
      <c r="K150" s="954"/>
      <c r="L150" s="954"/>
      <c r="M150" s="954"/>
      <c r="N150" s="954"/>
      <c r="O150" s="954"/>
      <c r="P150" s="954"/>
      <c r="Q150" s="954"/>
      <c r="R150" s="954"/>
      <c r="S150" s="954"/>
      <c r="T150" s="954"/>
      <c r="U150" s="954"/>
      <c r="V150" s="954"/>
      <c r="W150" s="954"/>
      <c r="X150" s="954"/>
      <c r="Y150" s="954"/>
      <c r="Z150" s="953"/>
      <c r="AA150" s="104"/>
      <c r="AB150" s="104"/>
    </row>
    <row r="151" spans="1:28" ht="38.25" customHeight="1">
      <c r="A151" s="92" t="str">
        <f t="shared" si="50"/>
        <v>42 - 5004425.DESARROLLO DE NORMAS Y GUIAS TECNICAS EN NUTRICION</v>
      </c>
      <c r="B151" s="92" t="str">
        <f t="shared" si="69"/>
        <v>3000001.ACCIONES COMUNES</v>
      </c>
      <c r="C151" s="92" t="str">
        <f t="shared" si="70"/>
        <v>1001.PRODUCTOS ESPECIFICOS PARA DESARROLLO INFANTIL TEMPRANO</v>
      </c>
      <c r="D151" s="93" t="str">
        <f t="shared" si="53"/>
        <v>00. RECURSOS ORDINARIOS</v>
      </c>
      <c r="E151" s="94" t="str">
        <f t="shared" si="54"/>
        <v>DIRECCION EJECUTIVA DE GESTION ESTRATEGICA Y ARTICULACION EN SALUD PUBLICA</v>
      </c>
      <c r="F151" s="94" t="str">
        <f t="shared" si="55"/>
        <v>DIRECCION DE ATENCION INTEGRAL DE SALUD</v>
      </c>
      <c r="G151" s="95" t="str">
        <f t="shared" si="56"/>
        <v>00. RECURSOS ORDINARIOS</v>
      </c>
      <c r="H151" s="143" t="s">
        <v>144</v>
      </c>
      <c r="I151" s="177" t="s">
        <v>145</v>
      </c>
      <c r="J151" s="719" t="s">
        <v>301</v>
      </c>
      <c r="K151" s="178" t="s">
        <v>147</v>
      </c>
      <c r="L151" s="114">
        <v>24</v>
      </c>
      <c r="M151" s="177">
        <v>147</v>
      </c>
      <c r="N151" s="199">
        <f t="shared" ref="N151:N154" si="74">L151*M151</f>
        <v>3528</v>
      </c>
      <c r="O151" s="117"/>
      <c r="P151" s="117"/>
      <c r="Q151" s="116">
        <f t="shared" ref="Q151:Q154" si="75">N151</f>
        <v>3528</v>
      </c>
      <c r="R151" s="146"/>
      <c r="S151" s="132"/>
      <c r="T151" s="132"/>
      <c r="U151" s="132"/>
      <c r="V151" s="132"/>
      <c r="W151" s="132"/>
      <c r="X151" s="132"/>
      <c r="Y151" s="132"/>
      <c r="Z151" s="132"/>
      <c r="AA151" s="104"/>
      <c r="AB151" s="104"/>
    </row>
    <row r="152" spans="1:28" ht="18" customHeight="1">
      <c r="A152" s="92" t="str">
        <f t="shared" si="50"/>
        <v>42 - 5004425.DESARROLLO DE NORMAS Y GUIAS TECNICAS EN NUTRICION</v>
      </c>
      <c r="B152" s="92" t="str">
        <f t="shared" si="69"/>
        <v>3000001.ACCIONES COMUNES</v>
      </c>
      <c r="C152" s="92" t="str">
        <f t="shared" si="70"/>
        <v>1001.PRODUCTOS ESPECIFICOS PARA DESARROLLO INFANTIL TEMPRANO</v>
      </c>
      <c r="D152" s="93" t="str">
        <f t="shared" si="53"/>
        <v>00. RECURSOS ORDINARIOS</v>
      </c>
      <c r="E152" s="94" t="str">
        <f t="shared" si="54"/>
        <v>DIRECCION EJECUTIVA DE GESTION ESTRATEGICA Y ARTICULACION EN SALUD PUBLICA</v>
      </c>
      <c r="F152" s="94" t="str">
        <f t="shared" si="55"/>
        <v>DIRECCION DE ATENCION INTEGRAL DE SALUD</v>
      </c>
      <c r="G152" s="95" t="str">
        <f t="shared" si="56"/>
        <v>00. RECURSOS ORDINARIOS</v>
      </c>
      <c r="H152" s="143" t="s">
        <v>155</v>
      </c>
      <c r="I152" s="254" t="s">
        <v>272</v>
      </c>
      <c r="J152" s="724" t="s">
        <v>297</v>
      </c>
      <c r="K152" s="184" t="s">
        <v>147</v>
      </c>
      <c r="L152" s="114">
        <v>120</v>
      </c>
      <c r="M152" s="116">
        <v>10</v>
      </c>
      <c r="N152" s="199">
        <f t="shared" si="74"/>
        <v>1200</v>
      </c>
      <c r="O152" s="117"/>
      <c r="P152" s="117"/>
      <c r="Q152" s="116">
        <f t="shared" si="75"/>
        <v>1200</v>
      </c>
      <c r="R152" s="146"/>
      <c r="S152" s="132"/>
      <c r="T152" s="132"/>
      <c r="U152" s="132"/>
      <c r="V152" s="132"/>
      <c r="W152" s="132"/>
      <c r="X152" s="132"/>
      <c r="Y152" s="132"/>
      <c r="Z152" s="132"/>
      <c r="AA152" s="104"/>
      <c r="AB152" s="104"/>
    </row>
    <row r="153" spans="1:28" ht="25.5" customHeight="1">
      <c r="A153" s="92" t="str">
        <f t="shared" si="50"/>
        <v>42 - 5004425.DESARROLLO DE NORMAS Y GUIAS TECNICAS EN NUTRICION</v>
      </c>
      <c r="B153" s="92" t="str">
        <f t="shared" si="69"/>
        <v>3000001.ACCIONES COMUNES</v>
      </c>
      <c r="C153" s="92" t="str">
        <f t="shared" si="70"/>
        <v>1001.PRODUCTOS ESPECIFICOS PARA DESARROLLO INFANTIL TEMPRANO</v>
      </c>
      <c r="D153" s="93" t="str">
        <f t="shared" si="53"/>
        <v>00. RECURSOS ORDINARIOS</v>
      </c>
      <c r="E153" s="94" t="str">
        <f t="shared" si="54"/>
        <v>DIRECCION EJECUTIVA DE GESTION ESTRATEGICA Y ARTICULACION EN SALUD PUBLICA</v>
      </c>
      <c r="F153" s="94" t="str">
        <f t="shared" si="55"/>
        <v>DIRECCION DE ATENCION INTEGRAL DE SALUD</v>
      </c>
      <c r="G153" s="95" t="str">
        <f t="shared" si="56"/>
        <v>00. RECURSOS ORDINARIOS</v>
      </c>
      <c r="H153" s="143" t="s">
        <v>274</v>
      </c>
      <c r="I153" s="177" t="s">
        <v>163</v>
      </c>
      <c r="J153" s="699" t="s">
        <v>202</v>
      </c>
      <c r="K153" s="178" t="s">
        <v>147</v>
      </c>
      <c r="L153" s="114">
        <v>22</v>
      </c>
      <c r="M153" s="177">
        <v>20</v>
      </c>
      <c r="N153" s="199">
        <f t="shared" si="74"/>
        <v>440</v>
      </c>
      <c r="O153" s="117"/>
      <c r="P153" s="117"/>
      <c r="Q153" s="116">
        <f t="shared" si="75"/>
        <v>440</v>
      </c>
      <c r="R153" s="146"/>
      <c r="S153" s="132"/>
      <c r="T153" s="132"/>
      <c r="U153" s="132"/>
      <c r="V153" s="132"/>
      <c r="W153" s="132"/>
      <c r="X153" s="132"/>
      <c r="Y153" s="132"/>
      <c r="Z153" s="132"/>
      <c r="AA153" s="104"/>
      <c r="AB153" s="104"/>
    </row>
    <row r="154" spans="1:28" ht="18" customHeight="1">
      <c r="A154" s="92" t="str">
        <f t="shared" si="50"/>
        <v>42 - 5004425.DESARROLLO DE NORMAS Y GUIAS TECNICAS EN NUTRICION</v>
      </c>
      <c r="B154" s="92" t="str">
        <f t="shared" si="69"/>
        <v>3000001.ACCIONES COMUNES</v>
      </c>
      <c r="C154" s="92" t="str">
        <f t="shared" si="70"/>
        <v>1001.PRODUCTOS ESPECIFICOS PARA DESARROLLO INFANTIL TEMPRANO</v>
      </c>
      <c r="D154" s="93" t="str">
        <f t="shared" si="53"/>
        <v>00. RECURSOS ORDINARIOS</v>
      </c>
      <c r="E154" s="94" t="str">
        <f t="shared" si="54"/>
        <v>DIRECCION EJECUTIVA DE GESTION ESTRATEGICA Y ARTICULACION EN SALUD PUBLICA</v>
      </c>
      <c r="F154" s="94" t="str">
        <f t="shared" si="55"/>
        <v>DIRECCION DE ATENCION INTEGRAL DE SALUD</v>
      </c>
      <c r="G154" s="95" t="str">
        <f t="shared" si="56"/>
        <v>00. RECURSOS ORDINARIOS</v>
      </c>
      <c r="H154" s="143" t="s">
        <v>302</v>
      </c>
      <c r="I154" s="144" t="s">
        <v>303</v>
      </c>
      <c r="J154" s="725" t="s">
        <v>304</v>
      </c>
      <c r="K154" s="244" t="s">
        <v>168</v>
      </c>
      <c r="L154" s="260">
        <v>1</v>
      </c>
      <c r="M154" s="261">
        <v>226</v>
      </c>
      <c r="N154" s="261">
        <f t="shared" si="74"/>
        <v>226</v>
      </c>
      <c r="O154" s="244"/>
      <c r="P154" s="244"/>
      <c r="Q154" s="261">
        <f t="shared" si="75"/>
        <v>226</v>
      </c>
      <c r="R154" s="262"/>
      <c r="S154" s="244"/>
      <c r="T154" s="244"/>
      <c r="U154" s="244"/>
      <c r="V154" s="244"/>
      <c r="W154" s="244"/>
      <c r="X154" s="244"/>
      <c r="Y154" s="244"/>
      <c r="Z154" s="244"/>
      <c r="AA154" s="104"/>
      <c r="AB154" s="104"/>
    </row>
    <row r="155" spans="1:28" ht="18" customHeight="1">
      <c r="A155" s="92" t="str">
        <f t="shared" si="50"/>
        <v>42 - 5004425.DESARROLLO DE NORMAS Y GUIAS TECNICAS EN NUTRICION</v>
      </c>
      <c r="B155" s="92" t="str">
        <f t="shared" si="69"/>
        <v>3000001.ACCIONES COMUNES</v>
      </c>
      <c r="C155" s="92" t="str">
        <f t="shared" si="70"/>
        <v>1001.PRODUCTOS ESPECIFICOS PARA DESARROLLO INFANTIL TEMPRANO</v>
      </c>
      <c r="D155" s="93" t="str">
        <f t="shared" si="53"/>
        <v>00. RECURSOS ORDINARIOS</v>
      </c>
      <c r="E155" s="94" t="str">
        <f t="shared" si="54"/>
        <v>DIRECCION EJECUTIVA DE GESTION ESTRATEGICA Y ARTICULACION EN SALUD PUBLICA</v>
      </c>
      <c r="F155" s="94" t="str">
        <f t="shared" si="55"/>
        <v>DIRECCION DE ATENCION INTEGRAL DE SALUD</v>
      </c>
      <c r="G155" s="95" t="str">
        <f t="shared" si="56"/>
        <v>00. RECURSOS ORDINARIOS</v>
      </c>
      <c r="H155" s="1014" t="s">
        <v>153</v>
      </c>
      <c r="I155" s="954"/>
      <c r="J155" s="954"/>
      <c r="K155" s="954"/>
      <c r="L155" s="954"/>
      <c r="M155" s="953"/>
      <c r="N155" s="263">
        <f t="shared" ref="N155:Z155" si="76">SUM(N151:N154)</f>
        <v>5394</v>
      </c>
      <c r="O155" s="263">
        <f t="shared" si="76"/>
        <v>0</v>
      </c>
      <c r="P155" s="263">
        <f t="shared" si="76"/>
        <v>0</v>
      </c>
      <c r="Q155" s="263">
        <f t="shared" si="76"/>
        <v>5394</v>
      </c>
      <c r="R155" s="263">
        <f t="shared" si="76"/>
        <v>0</v>
      </c>
      <c r="S155" s="263">
        <f t="shared" si="76"/>
        <v>0</v>
      </c>
      <c r="T155" s="263">
        <f t="shared" si="76"/>
        <v>0</v>
      </c>
      <c r="U155" s="263">
        <f t="shared" si="76"/>
        <v>0</v>
      </c>
      <c r="V155" s="263">
        <f t="shared" si="76"/>
        <v>0</v>
      </c>
      <c r="W155" s="263">
        <f t="shared" si="76"/>
        <v>0</v>
      </c>
      <c r="X155" s="263">
        <f t="shared" si="76"/>
        <v>0</v>
      </c>
      <c r="Y155" s="263">
        <f t="shared" si="76"/>
        <v>0</v>
      </c>
      <c r="Z155" s="263">
        <f t="shared" si="76"/>
        <v>0</v>
      </c>
      <c r="AA155" s="104"/>
      <c r="AB155" s="104"/>
    </row>
    <row r="156" spans="1:28" ht="16.5" customHeight="1">
      <c r="A156" s="92" t="str">
        <f t="shared" si="50"/>
        <v>42 - 5004425.DESARROLLO DE NORMAS Y GUIAS TECNICAS EN NUTRICION</v>
      </c>
      <c r="B156" s="92" t="str">
        <f t="shared" si="69"/>
        <v>3000001.ACCIONES COMUNES</v>
      </c>
      <c r="C156" s="92" t="str">
        <f t="shared" si="70"/>
        <v>1001.PRODUCTOS ESPECIFICOS PARA DESARROLLO INFANTIL TEMPRANO</v>
      </c>
      <c r="D156" s="93" t="str">
        <f t="shared" si="53"/>
        <v>00. RECURSOS ORDINARIOS</v>
      </c>
      <c r="E156" s="94" t="str">
        <f t="shared" si="54"/>
        <v>DIRECCION EJECUTIVA DE GESTION ESTRATEGICA Y ARTICULACION EN SALUD PUBLICA</v>
      </c>
      <c r="F156" s="94" t="str">
        <f t="shared" si="55"/>
        <v>DIRECCION DE ATENCION INTEGRAL DE SALUD</v>
      </c>
      <c r="G156" s="95" t="str">
        <f t="shared" si="56"/>
        <v>00. RECURSOS ORDINARIOS</v>
      </c>
      <c r="H156" s="1015" t="s">
        <v>234</v>
      </c>
      <c r="I156" s="954"/>
      <c r="J156" s="954"/>
      <c r="K156" s="954"/>
      <c r="L156" s="953"/>
      <c r="M156" s="264">
        <v>30000</v>
      </c>
      <c r="N156" s="192">
        <f t="shared" ref="N156:Z156" si="77">N149+N142+N155</f>
        <v>30000</v>
      </c>
      <c r="O156" s="192">
        <f t="shared" si="77"/>
        <v>0</v>
      </c>
      <c r="P156" s="192">
        <f t="shared" si="77"/>
        <v>1208</v>
      </c>
      <c r="Q156" s="192">
        <f t="shared" si="77"/>
        <v>6954</v>
      </c>
      <c r="R156" s="192">
        <f t="shared" si="77"/>
        <v>0</v>
      </c>
      <c r="S156" s="192">
        <f t="shared" si="77"/>
        <v>21838</v>
      </c>
      <c r="T156" s="192">
        <f t="shared" si="77"/>
        <v>0</v>
      </c>
      <c r="U156" s="192">
        <f t="shared" si="77"/>
        <v>0</v>
      </c>
      <c r="V156" s="192">
        <f t="shared" si="77"/>
        <v>0</v>
      </c>
      <c r="W156" s="192">
        <f t="shared" si="77"/>
        <v>0</v>
      </c>
      <c r="X156" s="192">
        <f t="shared" si="77"/>
        <v>0</v>
      </c>
      <c r="Y156" s="192">
        <f t="shared" si="77"/>
        <v>0</v>
      </c>
      <c r="Z156" s="192">
        <f t="shared" si="77"/>
        <v>0</v>
      </c>
      <c r="AA156" s="104"/>
      <c r="AB156" s="104"/>
    </row>
    <row r="157" spans="1:28" ht="12" customHeight="1">
      <c r="A157" s="92" t="str">
        <f t="shared" si="50"/>
        <v>42 - 5004425.DESARROLLO DE NORMAS Y GUIAS TECNICAS EN NUTRICION</v>
      </c>
      <c r="B157" s="92" t="str">
        <f t="shared" si="69"/>
        <v>3000001.ACCIONES COMUNES</v>
      </c>
      <c r="C157" s="92" t="str">
        <f t="shared" si="70"/>
        <v>1001.PRODUCTOS ESPECIFICOS PARA DESARROLLO INFANTIL TEMPRANO</v>
      </c>
      <c r="D157" s="93" t="str">
        <f t="shared" si="53"/>
        <v>00. RECURSOS ORDINARIOS</v>
      </c>
      <c r="E157" s="94" t="str">
        <f t="shared" si="54"/>
        <v>DIRECCION EJECUTIVA DE GESTION ESTRATEGICA Y ARTICULACION EN SALUD PUBLICA</v>
      </c>
      <c r="F157" s="94" t="str">
        <f t="shared" si="55"/>
        <v>DIRECCION DE ATENCION INTEGRAL DE SALUD</v>
      </c>
      <c r="G157" s="95" t="str">
        <f t="shared" si="56"/>
        <v>00. RECURSOS ORDINARIOS</v>
      </c>
      <c r="H157" s="265"/>
      <c r="I157" s="265"/>
      <c r="J157" s="726"/>
      <c r="K157" s="265"/>
      <c r="L157" s="265"/>
      <c r="M157" s="266">
        <f>+M156-N156</f>
        <v>0</v>
      </c>
      <c r="N157" s="169"/>
      <c r="O157" s="169"/>
      <c r="P157" s="169"/>
      <c r="Q157" s="169"/>
      <c r="R157" s="169"/>
      <c r="S157" s="169"/>
      <c r="T157" s="169"/>
      <c r="U157" s="169"/>
      <c r="V157" s="169"/>
      <c r="W157" s="169"/>
      <c r="X157" s="169"/>
      <c r="Y157" s="169"/>
      <c r="Z157" s="169"/>
      <c r="AA157" s="148"/>
      <c r="AB157" s="148"/>
    </row>
    <row r="158" spans="1:28" ht="21" customHeight="1">
      <c r="A158" s="92" t="str">
        <f t="shared" si="50"/>
        <v>42 - 5004425.DESARROLLO DE NORMAS Y GUIAS TECNICAS EN NUTRICION</v>
      </c>
      <c r="B158" s="92" t="str">
        <f t="shared" si="69"/>
        <v>3000001.ACCIONES COMUNES</v>
      </c>
      <c r="C158" s="92" t="str">
        <f t="shared" si="70"/>
        <v>1001.PRODUCTOS ESPECIFICOS PARA DESARROLLO INFANTIL TEMPRANO</v>
      </c>
      <c r="D158" s="93" t="str">
        <f t="shared" si="53"/>
        <v>00. RECURSOS ORDINARIOS</v>
      </c>
      <c r="E158" s="94" t="str">
        <f t="shared" si="54"/>
        <v>DIRECCION EJECUTIVA DE GESTION ESTRATEGICA Y ARTICULACION EN SALUD PUBLICA</v>
      </c>
      <c r="F158" s="94" t="str">
        <f t="shared" si="55"/>
        <v>DIRECCION DE ATENCION INTEGRAL DE SALUD</v>
      </c>
      <c r="G158" s="95" t="str">
        <f t="shared" si="56"/>
        <v>00. RECURSOS ORDINARIOS</v>
      </c>
      <c r="H158" s="189" t="s">
        <v>305</v>
      </c>
      <c r="I158" s="267"/>
      <c r="J158" s="727"/>
      <c r="K158" s="33"/>
      <c r="L158" s="268"/>
      <c r="M158" s="193"/>
      <c r="N158" s="193"/>
      <c r="O158" s="193"/>
      <c r="P158" s="193"/>
      <c r="Q158" s="193"/>
      <c r="R158" s="193"/>
      <c r="S158" s="193"/>
      <c r="T158" s="193"/>
      <c r="U158" s="193"/>
      <c r="V158" s="193"/>
      <c r="W158" s="193"/>
      <c r="X158" s="193"/>
      <c r="Y158" s="193"/>
      <c r="Z158" s="193"/>
      <c r="AA158" s="104"/>
      <c r="AB158" s="104"/>
    </row>
    <row r="159" spans="1:28" ht="23.25" customHeight="1">
      <c r="A159" s="92" t="str">
        <f t="shared" si="50"/>
        <v>42 - 5004425.DESARROLLO DE NORMAS Y GUIAS TECNICAS EN NUTRICION</v>
      </c>
      <c r="B159" s="92" t="str">
        <f t="shared" si="69"/>
        <v>3000001.ACCIONES COMUNES</v>
      </c>
      <c r="C159" s="92" t="str">
        <f t="shared" si="70"/>
        <v>1001.PRODUCTOS ESPECIFICOS PARA DESARROLLO INFANTIL TEMPRANO</v>
      </c>
      <c r="D159" s="93" t="str">
        <f t="shared" si="53"/>
        <v>00. RECURSOS ORDINARIOS</v>
      </c>
      <c r="E159" s="94" t="str">
        <f t="shared" si="54"/>
        <v>DIRECCION EJECUTIVA DE GESTION ESTRATEGICA Y ARTICULACION EN SALUD PUBLICA</v>
      </c>
      <c r="F159" s="94" t="str">
        <f t="shared" si="55"/>
        <v>DIRECCION DE ATENCION INTEGRAL DE SALUD</v>
      </c>
      <c r="G159" s="95" t="str">
        <f t="shared" si="56"/>
        <v>00. RECURSOS ORDINARIOS</v>
      </c>
      <c r="H159" s="269" t="s">
        <v>306</v>
      </c>
      <c r="I159" s="1016" t="s">
        <v>307</v>
      </c>
      <c r="J159" s="954"/>
      <c r="K159" s="954"/>
      <c r="L159" s="954"/>
      <c r="M159" s="954"/>
      <c r="N159" s="954"/>
      <c r="O159" s="954"/>
      <c r="P159" s="954"/>
      <c r="Q159" s="954"/>
      <c r="R159" s="954"/>
      <c r="S159" s="954"/>
      <c r="T159" s="954"/>
      <c r="U159" s="954"/>
      <c r="V159" s="954"/>
      <c r="W159" s="954"/>
      <c r="X159" s="954"/>
      <c r="Y159" s="954"/>
      <c r="Z159" s="953"/>
      <c r="AA159" s="104"/>
      <c r="AB159" s="104"/>
    </row>
    <row r="160" spans="1:28" ht="30" customHeight="1">
      <c r="A160" s="92" t="str">
        <f t="shared" si="50"/>
        <v>42 - 5004425.DESARROLLO DE NORMAS Y GUIAS TECNICAS EN NUTRICION</v>
      </c>
      <c r="B160" s="92" t="str">
        <f t="shared" si="69"/>
        <v>3000001.ACCIONES COMUNES</v>
      </c>
      <c r="C160" s="92" t="str">
        <f t="shared" si="70"/>
        <v>1001.PRODUCTOS ESPECIFICOS PARA DESARROLLO INFANTIL TEMPRANO</v>
      </c>
      <c r="D160" s="93" t="str">
        <f t="shared" si="53"/>
        <v>00. RECURSOS ORDINARIOS</v>
      </c>
      <c r="E160" s="94" t="str">
        <f t="shared" si="54"/>
        <v>DIRECCION EJECUTIVA DE GESTION ESTRATEGICA Y ARTICULACION EN SALUD PUBLICA</v>
      </c>
      <c r="F160" s="94" t="str">
        <f t="shared" si="55"/>
        <v>DIRECCION DE ATENCION INTEGRAL DE SALUD</v>
      </c>
      <c r="G160" s="95" t="str">
        <f t="shared" si="56"/>
        <v>00. RECURSOS ORDINARIOS</v>
      </c>
      <c r="H160" s="143" t="s">
        <v>280</v>
      </c>
      <c r="I160" s="131" t="s">
        <v>308</v>
      </c>
      <c r="J160" s="701" t="s">
        <v>309</v>
      </c>
      <c r="K160" s="184" t="s">
        <v>168</v>
      </c>
      <c r="L160" s="114">
        <v>3</v>
      </c>
      <c r="M160" s="116">
        <v>325.85000000000002</v>
      </c>
      <c r="N160" s="116">
        <f>L160*M160</f>
        <v>977.55000000000007</v>
      </c>
      <c r="O160" s="270"/>
      <c r="P160" s="199">
        <f t="shared" ref="P160:P162" si="78">N160</f>
        <v>977.55000000000007</v>
      </c>
      <c r="Q160" s="146"/>
      <c r="R160" s="116"/>
      <c r="S160" s="116"/>
      <c r="T160" s="266"/>
      <c r="U160" s="266"/>
      <c r="V160" s="266"/>
      <c r="W160" s="169"/>
      <c r="X160" s="266"/>
      <c r="Y160" s="266"/>
      <c r="Z160" s="266"/>
      <c r="AA160" s="148"/>
      <c r="AB160" s="148"/>
    </row>
    <row r="161" spans="1:28" ht="30" customHeight="1">
      <c r="A161" s="92" t="str">
        <f t="shared" si="50"/>
        <v>42 - 5004425.DESARROLLO DE NORMAS Y GUIAS TECNICAS EN NUTRICION</v>
      </c>
      <c r="B161" s="92" t="str">
        <f t="shared" si="69"/>
        <v>3000001.ACCIONES COMUNES</v>
      </c>
      <c r="C161" s="92" t="str">
        <f t="shared" si="70"/>
        <v>1001.PRODUCTOS ESPECIFICOS PARA DESARROLLO INFANTIL TEMPRANO</v>
      </c>
      <c r="D161" s="93" t="str">
        <f t="shared" si="53"/>
        <v>00. RECURSOS ORDINARIOS</v>
      </c>
      <c r="E161" s="94" t="str">
        <f t="shared" si="54"/>
        <v>DIRECCION EJECUTIVA DE GESTION ESTRATEGICA Y ARTICULACION EN SALUD PUBLICA</v>
      </c>
      <c r="F161" s="94" t="str">
        <f t="shared" si="55"/>
        <v>DIRECCION DE ATENCION INTEGRAL DE SALUD</v>
      </c>
      <c r="G161" s="95" t="str">
        <f t="shared" si="56"/>
        <v>00. RECURSOS ORDINARIOS</v>
      </c>
      <c r="H161" s="143" t="s">
        <v>280</v>
      </c>
      <c r="I161" s="177" t="s">
        <v>182</v>
      </c>
      <c r="J161" s="728" t="s">
        <v>310</v>
      </c>
      <c r="K161" s="271" t="s">
        <v>168</v>
      </c>
      <c r="L161" s="272">
        <v>259</v>
      </c>
      <c r="M161" s="177">
        <v>0.65</v>
      </c>
      <c r="N161" s="116">
        <v>168.45</v>
      </c>
      <c r="O161" s="117"/>
      <c r="P161" s="199">
        <f t="shared" si="78"/>
        <v>168.45</v>
      </c>
      <c r="Q161" s="146"/>
      <c r="R161" s="116"/>
      <c r="S161" s="116"/>
      <c r="T161" s="266"/>
      <c r="U161" s="266"/>
      <c r="V161" s="266"/>
      <c r="W161" s="266"/>
      <c r="X161" s="266"/>
      <c r="Y161" s="266"/>
      <c r="Z161" s="266"/>
      <c r="AA161" s="148"/>
      <c r="AB161" s="148"/>
    </row>
    <row r="162" spans="1:28" ht="24" customHeight="1">
      <c r="A162" s="92" t="str">
        <f t="shared" si="50"/>
        <v>42 - 5004425.DESARROLLO DE NORMAS Y GUIAS TECNICAS EN NUTRICION</v>
      </c>
      <c r="B162" s="92" t="str">
        <f t="shared" si="69"/>
        <v>3000001.ACCIONES COMUNES</v>
      </c>
      <c r="C162" s="92" t="str">
        <f t="shared" si="70"/>
        <v>1001.PRODUCTOS ESPECIFICOS PARA DESARROLLO INFANTIL TEMPRANO</v>
      </c>
      <c r="D162" s="93" t="str">
        <f t="shared" si="53"/>
        <v>00. RECURSOS ORDINARIOS</v>
      </c>
      <c r="E162" s="94" t="str">
        <f t="shared" si="54"/>
        <v>DIRECCION EJECUTIVA DE GESTION ESTRATEGICA Y ARTICULACION EN SALUD PUBLICA</v>
      </c>
      <c r="F162" s="94" t="str">
        <f t="shared" si="55"/>
        <v>DIRECCION DE ATENCION INTEGRAL DE SALUD</v>
      </c>
      <c r="G162" s="95" t="str">
        <f t="shared" si="56"/>
        <v>00. RECURSOS ORDINARIOS</v>
      </c>
      <c r="H162" s="143" t="s">
        <v>269</v>
      </c>
      <c r="I162" s="177" t="s">
        <v>219</v>
      </c>
      <c r="J162" s="708" t="s">
        <v>220</v>
      </c>
      <c r="K162" s="184" t="s">
        <v>147</v>
      </c>
      <c r="L162" s="114">
        <v>10000</v>
      </c>
      <c r="M162" s="116">
        <v>0.1</v>
      </c>
      <c r="N162" s="116">
        <f t="shared" ref="N162:N166" si="79">L162*M162</f>
        <v>1000</v>
      </c>
      <c r="O162" s="116"/>
      <c r="P162" s="116">
        <f t="shared" si="78"/>
        <v>1000</v>
      </c>
      <c r="Q162" s="146"/>
      <c r="R162" s="146"/>
      <c r="S162" s="177"/>
      <c r="T162" s="177"/>
      <c r="U162" s="177"/>
      <c r="V162" s="177"/>
      <c r="W162" s="266"/>
      <c r="X162" s="266"/>
      <c r="Y162" s="266"/>
      <c r="Z162" s="266"/>
      <c r="AA162" s="148"/>
      <c r="AB162" s="148"/>
    </row>
    <row r="163" spans="1:28" ht="27" customHeight="1">
      <c r="A163" s="92" t="str">
        <f t="shared" si="50"/>
        <v>42 - 5004425.DESARROLLO DE NORMAS Y GUIAS TECNICAS EN NUTRICION</v>
      </c>
      <c r="B163" s="92" t="str">
        <f t="shared" si="69"/>
        <v>3000001.ACCIONES COMUNES</v>
      </c>
      <c r="C163" s="92" t="str">
        <f t="shared" si="70"/>
        <v>1001.PRODUCTOS ESPECIFICOS PARA DESARROLLO INFANTIL TEMPRANO</v>
      </c>
      <c r="D163" s="93" t="str">
        <f t="shared" si="53"/>
        <v>00. RECURSOS ORDINARIOS</v>
      </c>
      <c r="E163" s="94" t="str">
        <f t="shared" si="54"/>
        <v>DIRECCION EJECUTIVA DE GESTION ESTRATEGICA Y ARTICULACION EN SALUD PUBLICA</v>
      </c>
      <c r="F163" s="94" t="str">
        <f t="shared" si="55"/>
        <v>DIRECCION DE ATENCION INTEGRAL DE SALUD</v>
      </c>
      <c r="G163" s="95" t="str">
        <f t="shared" si="56"/>
        <v>00. RECURSOS ORDINARIOS</v>
      </c>
      <c r="H163" s="143" t="s">
        <v>302</v>
      </c>
      <c r="I163" s="122" t="s">
        <v>303</v>
      </c>
      <c r="J163" s="729" t="s">
        <v>1962</v>
      </c>
      <c r="K163" s="255" t="s">
        <v>147</v>
      </c>
      <c r="L163" s="114">
        <v>70</v>
      </c>
      <c r="M163" s="116">
        <v>40</v>
      </c>
      <c r="N163" s="116">
        <f t="shared" si="79"/>
        <v>2800</v>
      </c>
      <c r="O163" s="116"/>
      <c r="P163" s="116"/>
      <c r="Q163" s="116"/>
      <c r="R163" s="116">
        <f t="shared" ref="R163:R169" si="80">N163</f>
        <v>2800</v>
      </c>
      <c r="S163" s="177"/>
      <c r="T163" s="177"/>
      <c r="U163" s="177"/>
      <c r="V163" s="177"/>
      <c r="W163" s="266"/>
      <c r="X163" s="266"/>
      <c r="Y163" s="266"/>
      <c r="Z163" s="266"/>
      <c r="AA163" s="148"/>
      <c r="AB163" s="148"/>
    </row>
    <row r="164" spans="1:28" ht="25.5" customHeight="1">
      <c r="A164" s="92" t="str">
        <f t="shared" si="50"/>
        <v>42 - 5004425.DESARROLLO DE NORMAS Y GUIAS TECNICAS EN NUTRICION</v>
      </c>
      <c r="B164" s="92" t="str">
        <f t="shared" si="69"/>
        <v>3000001.ACCIONES COMUNES</v>
      </c>
      <c r="C164" s="92" t="str">
        <f t="shared" si="70"/>
        <v>1001.PRODUCTOS ESPECIFICOS PARA DESARROLLO INFANTIL TEMPRANO</v>
      </c>
      <c r="D164" s="93" t="str">
        <f t="shared" si="53"/>
        <v>00. RECURSOS ORDINARIOS</v>
      </c>
      <c r="E164" s="94" t="str">
        <f t="shared" si="54"/>
        <v>DIRECCION EJECUTIVA DE GESTION ESTRATEGICA Y ARTICULACION EN SALUD PUBLICA</v>
      </c>
      <c r="F164" s="94" t="str">
        <f t="shared" si="55"/>
        <v>DIRECCION DE ATENCION INTEGRAL DE SALUD</v>
      </c>
      <c r="G164" s="95" t="str">
        <f t="shared" si="56"/>
        <v>00. RECURSOS ORDINARIOS</v>
      </c>
      <c r="H164" s="143" t="s">
        <v>155</v>
      </c>
      <c r="I164" s="254" t="s">
        <v>272</v>
      </c>
      <c r="J164" s="730" t="s">
        <v>297</v>
      </c>
      <c r="K164" s="184" t="s">
        <v>147</v>
      </c>
      <c r="L164" s="182">
        <v>240</v>
      </c>
      <c r="M164" s="116">
        <v>10</v>
      </c>
      <c r="N164" s="116">
        <f t="shared" si="79"/>
        <v>2400</v>
      </c>
      <c r="O164" s="116"/>
      <c r="P164" s="116"/>
      <c r="Q164" s="116"/>
      <c r="R164" s="116">
        <f t="shared" si="80"/>
        <v>2400</v>
      </c>
      <c r="S164" s="266"/>
      <c r="T164" s="266"/>
      <c r="U164" s="266"/>
      <c r="V164" s="266"/>
      <c r="W164" s="266"/>
      <c r="X164" s="266"/>
      <c r="Y164" s="266"/>
      <c r="Z164" s="266"/>
      <c r="AA164" s="148"/>
      <c r="AB164" s="148"/>
    </row>
    <row r="165" spans="1:28" ht="25.5" customHeight="1">
      <c r="A165" s="92" t="str">
        <f t="shared" si="50"/>
        <v>42 - 5004425.DESARROLLO DE NORMAS Y GUIAS TECNICAS EN NUTRICION</v>
      </c>
      <c r="B165" s="92" t="str">
        <f t="shared" si="69"/>
        <v>3000001.ACCIONES COMUNES</v>
      </c>
      <c r="C165" s="92" t="str">
        <f t="shared" si="70"/>
        <v>1001.PRODUCTOS ESPECIFICOS PARA DESARROLLO INFANTIL TEMPRANO</v>
      </c>
      <c r="D165" s="93" t="str">
        <f t="shared" si="53"/>
        <v>00. RECURSOS ORDINARIOS</v>
      </c>
      <c r="E165" s="94" t="str">
        <f t="shared" si="54"/>
        <v>DIRECCION EJECUTIVA DE GESTION ESTRATEGICA Y ARTICULACION EN SALUD PUBLICA</v>
      </c>
      <c r="F165" s="94" t="str">
        <f t="shared" si="55"/>
        <v>DIRECCION DE ATENCION INTEGRAL DE SALUD</v>
      </c>
      <c r="G165" s="95" t="str">
        <f t="shared" si="56"/>
        <v>00. RECURSOS ORDINARIOS</v>
      </c>
      <c r="H165" s="143" t="s">
        <v>144</v>
      </c>
      <c r="I165" s="177" t="s">
        <v>311</v>
      </c>
      <c r="J165" s="719" t="s">
        <v>312</v>
      </c>
      <c r="K165" s="178" t="s">
        <v>147</v>
      </c>
      <c r="L165" s="114">
        <v>57</v>
      </c>
      <c r="M165" s="177">
        <v>147</v>
      </c>
      <c r="N165" s="116">
        <f t="shared" si="79"/>
        <v>8379</v>
      </c>
      <c r="O165" s="123"/>
      <c r="P165" s="123"/>
      <c r="Q165" s="177"/>
      <c r="R165" s="116">
        <f t="shared" si="80"/>
        <v>8379</v>
      </c>
      <c r="S165" s="266"/>
      <c r="T165" s="266"/>
      <c r="U165" s="266"/>
      <c r="V165" s="266"/>
      <c r="W165" s="266"/>
      <c r="X165" s="266"/>
      <c r="Y165" s="266"/>
      <c r="Z165" s="266"/>
      <c r="AA165" s="148"/>
      <c r="AB165" s="148"/>
    </row>
    <row r="166" spans="1:28" ht="25.5" customHeight="1">
      <c r="A166" s="92" t="str">
        <f t="shared" si="50"/>
        <v>42 - 5004425.DESARROLLO DE NORMAS Y GUIAS TECNICAS EN NUTRICION</v>
      </c>
      <c r="B166" s="92" t="str">
        <f t="shared" si="69"/>
        <v>3000001.ACCIONES COMUNES</v>
      </c>
      <c r="C166" s="92" t="str">
        <f t="shared" si="70"/>
        <v>1001.PRODUCTOS ESPECIFICOS PARA DESARROLLO INFANTIL TEMPRANO</v>
      </c>
      <c r="D166" s="93" t="str">
        <f t="shared" si="53"/>
        <v>00. RECURSOS ORDINARIOS</v>
      </c>
      <c r="E166" s="94" t="str">
        <f t="shared" si="54"/>
        <v>DIRECCION EJECUTIVA DE GESTION ESTRATEGICA Y ARTICULACION EN SALUD PUBLICA</v>
      </c>
      <c r="F166" s="94" t="str">
        <f t="shared" si="55"/>
        <v>DIRECCION DE ATENCION INTEGRAL DE SALUD</v>
      </c>
      <c r="G166" s="95" t="str">
        <f t="shared" si="56"/>
        <v>00. RECURSOS ORDINARIOS</v>
      </c>
      <c r="H166" s="143" t="s">
        <v>144</v>
      </c>
      <c r="I166" s="177" t="s">
        <v>311</v>
      </c>
      <c r="J166" s="719" t="s">
        <v>313</v>
      </c>
      <c r="K166" s="178" t="s">
        <v>147</v>
      </c>
      <c r="L166" s="114">
        <v>12</v>
      </c>
      <c r="M166" s="177">
        <v>84</v>
      </c>
      <c r="N166" s="116">
        <f t="shared" si="79"/>
        <v>1008</v>
      </c>
      <c r="O166" s="123"/>
      <c r="P166" s="123"/>
      <c r="Q166" s="177"/>
      <c r="R166" s="116">
        <f t="shared" si="80"/>
        <v>1008</v>
      </c>
      <c r="S166" s="266"/>
      <c r="T166" s="266"/>
      <c r="U166" s="266"/>
      <c r="V166" s="266"/>
      <c r="W166" s="266"/>
      <c r="X166" s="266"/>
      <c r="Y166" s="266"/>
      <c r="Z166" s="266"/>
      <c r="AA166" s="148"/>
      <c r="AB166" s="148"/>
    </row>
    <row r="167" spans="1:28" ht="25.5" customHeight="1">
      <c r="A167" s="92" t="str">
        <f t="shared" si="50"/>
        <v>42 - 5004425.DESARROLLO DE NORMAS Y GUIAS TECNICAS EN NUTRICION</v>
      </c>
      <c r="B167" s="92" t="str">
        <f t="shared" si="69"/>
        <v>3000001.ACCIONES COMUNES</v>
      </c>
      <c r="C167" s="92" t="str">
        <f t="shared" si="70"/>
        <v>1001.PRODUCTOS ESPECIFICOS PARA DESARROLLO INFANTIL TEMPRANO</v>
      </c>
      <c r="D167" s="93" t="str">
        <f t="shared" si="53"/>
        <v>00. RECURSOS ORDINARIOS</v>
      </c>
      <c r="E167" s="94" t="str">
        <f t="shared" si="54"/>
        <v>DIRECCION EJECUTIVA DE GESTION ESTRATEGICA Y ARTICULACION EN SALUD PUBLICA</v>
      </c>
      <c r="F167" s="94" t="str">
        <f t="shared" si="55"/>
        <v>DIRECCION DE ATENCION INTEGRAL DE SALUD</v>
      </c>
      <c r="G167" s="95" t="str">
        <f t="shared" si="56"/>
        <v>00. RECURSOS ORDINARIOS</v>
      </c>
      <c r="H167" s="143" t="s">
        <v>159</v>
      </c>
      <c r="I167" s="177" t="s">
        <v>160</v>
      </c>
      <c r="J167" s="719" t="s">
        <v>161</v>
      </c>
      <c r="K167" s="178" t="s">
        <v>147</v>
      </c>
      <c r="L167" s="114">
        <v>23</v>
      </c>
      <c r="M167" s="177">
        <v>85</v>
      </c>
      <c r="N167" s="116">
        <v>1980</v>
      </c>
      <c r="O167" s="123"/>
      <c r="P167" s="123"/>
      <c r="Q167" s="177"/>
      <c r="R167" s="116">
        <f t="shared" si="80"/>
        <v>1980</v>
      </c>
      <c r="S167" s="266"/>
      <c r="T167" s="266"/>
      <c r="U167" s="266"/>
      <c r="V167" s="266"/>
      <c r="W167" s="266"/>
      <c r="X167" s="266"/>
      <c r="Y167" s="266"/>
      <c r="Z167" s="266"/>
      <c r="AA167" s="148"/>
      <c r="AB167" s="148"/>
    </row>
    <row r="168" spans="1:28" ht="25.5" customHeight="1">
      <c r="A168" s="92" t="str">
        <f t="shared" si="50"/>
        <v>42 - 5004425.DESARROLLO DE NORMAS Y GUIAS TECNICAS EN NUTRICION</v>
      </c>
      <c r="B168" s="92" t="str">
        <f t="shared" si="69"/>
        <v>3000001.ACCIONES COMUNES</v>
      </c>
      <c r="C168" s="92" t="str">
        <f t="shared" si="70"/>
        <v>1001.PRODUCTOS ESPECIFICOS PARA DESARROLLO INFANTIL TEMPRANO</v>
      </c>
      <c r="D168" s="93" t="str">
        <f t="shared" si="53"/>
        <v>00. RECURSOS ORDINARIOS</v>
      </c>
      <c r="E168" s="94" t="str">
        <f t="shared" si="54"/>
        <v>DIRECCION EJECUTIVA DE GESTION ESTRATEGICA Y ARTICULACION EN SALUD PUBLICA</v>
      </c>
      <c r="F168" s="94" t="str">
        <f t="shared" si="55"/>
        <v>DIRECCION DE ATENCION INTEGRAL DE SALUD</v>
      </c>
      <c r="G168" s="95" t="str">
        <f t="shared" si="56"/>
        <v>00. RECURSOS ORDINARIOS</v>
      </c>
      <c r="H168" s="143" t="s">
        <v>199</v>
      </c>
      <c r="I168" s="177" t="s">
        <v>298</v>
      </c>
      <c r="J168" s="708" t="s">
        <v>299</v>
      </c>
      <c r="K168" s="178" t="s">
        <v>147</v>
      </c>
      <c r="L168" s="114">
        <v>3</v>
      </c>
      <c r="M168" s="177">
        <v>350</v>
      </c>
      <c r="N168" s="116">
        <f t="shared" ref="N168:N169" si="81">L168*M168</f>
        <v>1050</v>
      </c>
      <c r="O168" s="123"/>
      <c r="P168" s="123"/>
      <c r="Q168" s="177"/>
      <c r="R168" s="116">
        <f t="shared" si="80"/>
        <v>1050</v>
      </c>
      <c r="S168" s="266"/>
      <c r="T168" s="266"/>
      <c r="U168" s="266"/>
      <c r="V168" s="266"/>
      <c r="W168" s="266"/>
      <c r="X168" s="266"/>
      <c r="Y168" s="266"/>
      <c r="Z168" s="266"/>
      <c r="AA168" s="148"/>
      <c r="AB168" s="148"/>
    </row>
    <row r="169" spans="1:28" ht="25.5" customHeight="1">
      <c r="A169" s="92" t="str">
        <f t="shared" si="50"/>
        <v>42 - 5004425.DESARROLLO DE NORMAS Y GUIAS TECNICAS EN NUTRICION</v>
      </c>
      <c r="B169" s="92" t="str">
        <f t="shared" si="69"/>
        <v>3000001.ACCIONES COMUNES</v>
      </c>
      <c r="C169" s="92" t="str">
        <f t="shared" si="70"/>
        <v>1001.PRODUCTOS ESPECIFICOS PARA DESARROLLO INFANTIL TEMPRANO</v>
      </c>
      <c r="D169" s="93" t="str">
        <f t="shared" si="53"/>
        <v>00. RECURSOS ORDINARIOS</v>
      </c>
      <c r="E169" s="94" t="str">
        <f t="shared" si="54"/>
        <v>DIRECCION EJECUTIVA DE GESTION ESTRATEGICA Y ARTICULACION EN SALUD PUBLICA</v>
      </c>
      <c r="F169" s="94" t="str">
        <f t="shared" si="55"/>
        <v>DIRECCION DE ATENCION INTEGRAL DE SALUD</v>
      </c>
      <c r="G169" s="95" t="str">
        <f t="shared" si="56"/>
        <v>00. RECURSOS ORDINARIOS</v>
      </c>
      <c r="H169" s="143" t="s">
        <v>277</v>
      </c>
      <c r="I169" s="177" t="s">
        <v>314</v>
      </c>
      <c r="J169" s="731" t="s">
        <v>315</v>
      </c>
      <c r="K169" s="184" t="s">
        <v>147</v>
      </c>
      <c r="L169" s="114">
        <v>3</v>
      </c>
      <c r="M169" s="177">
        <v>1000</v>
      </c>
      <c r="N169" s="116">
        <f t="shared" si="81"/>
        <v>3000</v>
      </c>
      <c r="O169" s="123"/>
      <c r="P169" s="123"/>
      <c r="Q169" s="177"/>
      <c r="R169" s="116">
        <f t="shared" si="80"/>
        <v>3000</v>
      </c>
      <c r="S169" s="266"/>
      <c r="T169" s="266"/>
      <c r="U169" s="266"/>
      <c r="V169" s="266"/>
      <c r="W169" s="266"/>
      <c r="X169" s="266"/>
      <c r="Y169" s="266"/>
      <c r="Z169" s="266"/>
      <c r="AA169" s="148"/>
      <c r="AB169" s="148"/>
    </row>
    <row r="170" spans="1:28" ht="21" customHeight="1">
      <c r="A170" s="92" t="str">
        <f t="shared" si="50"/>
        <v>42 - 5004425.DESARROLLO DE NORMAS Y GUIAS TECNICAS EN NUTRICION</v>
      </c>
      <c r="B170" s="92" t="str">
        <f t="shared" si="69"/>
        <v>3000001.ACCIONES COMUNES</v>
      </c>
      <c r="C170" s="92" t="str">
        <f t="shared" si="70"/>
        <v>1001.PRODUCTOS ESPECIFICOS PARA DESARROLLO INFANTIL TEMPRANO</v>
      </c>
      <c r="D170" s="93" t="str">
        <f t="shared" si="53"/>
        <v>00. RECURSOS ORDINARIOS</v>
      </c>
      <c r="E170" s="94" t="str">
        <f t="shared" si="54"/>
        <v>DIRECCION EJECUTIVA DE GESTION ESTRATEGICA Y ARTICULACION EN SALUD PUBLICA</v>
      </c>
      <c r="F170" s="94" t="str">
        <f t="shared" si="55"/>
        <v>DIRECCION DE ATENCION INTEGRAL DE SALUD</v>
      </c>
      <c r="G170" s="95" t="str">
        <f t="shared" si="56"/>
        <v>00. RECURSOS ORDINARIOS</v>
      </c>
      <c r="H170" s="124" t="s">
        <v>153</v>
      </c>
      <c r="I170" s="274"/>
      <c r="J170" s="732"/>
      <c r="K170" s="276"/>
      <c r="L170" s="277"/>
      <c r="M170" s="266"/>
      <c r="N170" s="129">
        <f t="shared" ref="N170:Z170" si="82">SUM(N160:N169)</f>
        <v>22763</v>
      </c>
      <c r="O170" s="129">
        <f t="shared" si="82"/>
        <v>0</v>
      </c>
      <c r="P170" s="129">
        <f t="shared" si="82"/>
        <v>2146</v>
      </c>
      <c r="Q170" s="129">
        <f t="shared" si="82"/>
        <v>0</v>
      </c>
      <c r="R170" s="129">
        <f t="shared" si="82"/>
        <v>20617</v>
      </c>
      <c r="S170" s="129">
        <f t="shared" si="82"/>
        <v>0</v>
      </c>
      <c r="T170" s="129">
        <f t="shared" si="82"/>
        <v>0</v>
      </c>
      <c r="U170" s="129">
        <f t="shared" si="82"/>
        <v>0</v>
      </c>
      <c r="V170" s="129">
        <f t="shared" si="82"/>
        <v>0</v>
      </c>
      <c r="W170" s="129">
        <f t="shared" si="82"/>
        <v>0</v>
      </c>
      <c r="X170" s="129">
        <f t="shared" si="82"/>
        <v>0</v>
      </c>
      <c r="Y170" s="129">
        <f t="shared" si="82"/>
        <v>0</v>
      </c>
      <c r="Z170" s="129">
        <f t="shared" si="82"/>
        <v>0</v>
      </c>
      <c r="AA170" s="104"/>
      <c r="AB170" s="104"/>
    </row>
    <row r="171" spans="1:28" ht="19.5" customHeight="1">
      <c r="A171" s="92" t="str">
        <f t="shared" si="50"/>
        <v>42 - 5004425.DESARROLLO DE NORMAS Y GUIAS TECNICAS EN NUTRICION</v>
      </c>
      <c r="B171" s="92" t="str">
        <f t="shared" si="69"/>
        <v>3000001.ACCIONES COMUNES</v>
      </c>
      <c r="C171" s="92" t="str">
        <f t="shared" si="70"/>
        <v>1001.PRODUCTOS ESPECIFICOS PARA DESARROLLO INFANTIL TEMPRANO</v>
      </c>
      <c r="D171" s="93" t="str">
        <f t="shared" si="53"/>
        <v>00. RECURSOS ORDINARIOS</v>
      </c>
      <c r="E171" s="94" t="str">
        <f t="shared" si="54"/>
        <v>DIRECCION EJECUTIVA DE GESTION ESTRATEGICA Y ARTICULACION EN SALUD PUBLICA</v>
      </c>
      <c r="F171" s="94" t="str">
        <f t="shared" si="55"/>
        <v>DIRECCION DE ATENCION INTEGRAL DE SALUD</v>
      </c>
      <c r="G171" s="95" t="str">
        <f t="shared" si="56"/>
        <v>00. RECURSOS ORDINARIOS</v>
      </c>
      <c r="H171" s="278" t="s">
        <v>306</v>
      </c>
      <c r="I171" s="1017" t="s">
        <v>316</v>
      </c>
      <c r="J171" s="954"/>
      <c r="K171" s="954"/>
      <c r="L171" s="954"/>
      <c r="M171" s="954"/>
      <c r="N171" s="954"/>
      <c r="O171" s="954"/>
      <c r="P171" s="954"/>
      <c r="Q171" s="954"/>
      <c r="R171" s="954"/>
      <c r="S171" s="954"/>
      <c r="T171" s="954"/>
      <c r="U171" s="954"/>
      <c r="V171" s="954"/>
      <c r="W171" s="954"/>
      <c r="X171" s="954"/>
      <c r="Y171" s="954"/>
      <c r="Z171" s="953"/>
      <c r="AA171" s="148"/>
      <c r="AB171" s="148"/>
    </row>
    <row r="172" spans="1:28" ht="25.5" customHeight="1">
      <c r="A172" s="92" t="str">
        <f t="shared" si="50"/>
        <v>42 - 5004425.DESARROLLO DE NORMAS Y GUIAS TECNICAS EN NUTRICION</v>
      </c>
      <c r="B172" s="92" t="str">
        <f t="shared" si="69"/>
        <v>3000001.ACCIONES COMUNES</v>
      </c>
      <c r="C172" s="92" t="str">
        <f t="shared" si="70"/>
        <v>1001.PRODUCTOS ESPECIFICOS PARA DESARROLLO INFANTIL TEMPRANO</v>
      </c>
      <c r="D172" s="93" t="str">
        <f t="shared" si="53"/>
        <v>00. RECURSOS ORDINARIOS</v>
      </c>
      <c r="E172" s="94" t="str">
        <f t="shared" si="54"/>
        <v>DIRECCION EJECUTIVA DE GESTION ESTRATEGICA Y ARTICULACION EN SALUD PUBLICA</v>
      </c>
      <c r="F172" s="94" t="str">
        <f t="shared" si="55"/>
        <v>DIRECCION DE ATENCION INTEGRAL DE SALUD</v>
      </c>
      <c r="G172" s="95" t="str">
        <f t="shared" si="56"/>
        <v>00. RECURSOS ORDINARIOS</v>
      </c>
      <c r="H172" s="143" t="s">
        <v>144</v>
      </c>
      <c r="I172" s="177" t="s">
        <v>311</v>
      </c>
      <c r="J172" s="719" t="s">
        <v>317</v>
      </c>
      <c r="K172" s="178" t="s">
        <v>147</v>
      </c>
      <c r="L172" s="182">
        <v>24</v>
      </c>
      <c r="M172" s="177">
        <v>210</v>
      </c>
      <c r="N172" s="116">
        <f t="shared" ref="N172:N173" si="83">L172*M172</f>
        <v>5040</v>
      </c>
      <c r="O172" s="116"/>
      <c r="P172" s="116"/>
      <c r="Q172" s="152"/>
      <c r="R172" s="199">
        <f t="shared" ref="R172:R173" si="84">N172</f>
        <v>5040</v>
      </c>
      <c r="S172" s="279"/>
      <c r="T172" s="280"/>
      <c r="U172" s="279"/>
      <c r="V172" s="279"/>
      <c r="W172" s="169"/>
      <c r="X172" s="169"/>
      <c r="Y172" s="169"/>
      <c r="Z172" s="169"/>
      <c r="AA172" s="148"/>
      <c r="AB172" s="148"/>
    </row>
    <row r="173" spans="1:28" ht="28.5" customHeight="1">
      <c r="A173" s="92" t="str">
        <f t="shared" si="50"/>
        <v>42 - 5004425.DESARROLLO DE NORMAS Y GUIAS TECNICAS EN NUTRICION</v>
      </c>
      <c r="B173" s="92" t="str">
        <f t="shared" si="69"/>
        <v>3000001.ACCIONES COMUNES</v>
      </c>
      <c r="C173" s="92" t="str">
        <f t="shared" si="70"/>
        <v>1001.PRODUCTOS ESPECIFICOS PARA DESARROLLO INFANTIL TEMPRANO</v>
      </c>
      <c r="D173" s="93" t="str">
        <f t="shared" si="53"/>
        <v>00. RECURSOS ORDINARIOS</v>
      </c>
      <c r="E173" s="94" t="str">
        <f t="shared" si="54"/>
        <v>DIRECCION EJECUTIVA DE GESTION ESTRATEGICA Y ARTICULACION EN SALUD PUBLICA</v>
      </c>
      <c r="F173" s="94" t="str">
        <f t="shared" si="55"/>
        <v>DIRECCION DE ATENCION INTEGRAL DE SALUD</v>
      </c>
      <c r="G173" s="95" t="str">
        <f t="shared" si="56"/>
        <v>00. RECURSOS ORDINARIOS</v>
      </c>
      <c r="H173" s="143" t="s">
        <v>159</v>
      </c>
      <c r="I173" s="177" t="s">
        <v>160</v>
      </c>
      <c r="J173" s="719" t="s">
        <v>161</v>
      </c>
      <c r="K173" s="178" t="s">
        <v>147</v>
      </c>
      <c r="L173" s="114">
        <v>8</v>
      </c>
      <c r="M173" s="177">
        <v>80</v>
      </c>
      <c r="N173" s="116">
        <f t="shared" si="83"/>
        <v>640</v>
      </c>
      <c r="O173" s="123"/>
      <c r="P173" s="123"/>
      <c r="Q173" s="152"/>
      <c r="R173" s="199">
        <f t="shared" si="84"/>
        <v>640</v>
      </c>
      <c r="S173" s="281"/>
      <c r="T173" s="281"/>
      <c r="U173" s="281"/>
      <c r="V173" s="281"/>
      <c r="W173" s="169"/>
      <c r="X173" s="169"/>
      <c r="Y173" s="169"/>
      <c r="Z173" s="169"/>
      <c r="AA173" s="148"/>
      <c r="AB173" s="148"/>
    </row>
    <row r="174" spans="1:28" ht="17.25" customHeight="1">
      <c r="A174" s="92" t="str">
        <f t="shared" si="50"/>
        <v>42 - 5004425.DESARROLLO DE NORMAS Y GUIAS TECNICAS EN NUTRICION</v>
      </c>
      <c r="B174" s="92" t="str">
        <f t="shared" si="69"/>
        <v>3000001.ACCIONES COMUNES</v>
      </c>
      <c r="C174" s="92" t="str">
        <f t="shared" si="70"/>
        <v>1001.PRODUCTOS ESPECIFICOS PARA DESARROLLO INFANTIL TEMPRANO</v>
      </c>
      <c r="D174" s="93" t="str">
        <f t="shared" si="53"/>
        <v>00. RECURSOS ORDINARIOS</v>
      </c>
      <c r="E174" s="94" t="str">
        <f t="shared" si="54"/>
        <v>DIRECCION EJECUTIVA DE GESTION ESTRATEGICA Y ARTICULACION EN SALUD PUBLICA</v>
      </c>
      <c r="F174" s="94" t="str">
        <f t="shared" si="55"/>
        <v>DIRECCION DE ATENCION INTEGRAL DE SALUD</v>
      </c>
      <c r="G174" s="95" t="str">
        <f t="shared" si="56"/>
        <v>00. RECURSOS ORDINARIOS</v>
      </c>
      <c r="H174" s="124" t="s">
        <v>153</v>
      </c>
      <c r="I174" s="274"/>
      <c r="J174" s="732"/>
      <c r="K174" s="276"/>
      <c r="L174" s="277"/>
      <c r="M174" s="266"/>
      <c r="N174" s="129">
        <f t="shared" ref="N174:Z174" si="85">SUM(N172:N173)</f>
        <v>5680</v>
      </c>
      <c r="O174" s="129">
        <f t="shared" si="85"/>
        <v>0</v>
      </c>
      <c r="P174" s="129">
        <f t="shared" si="85"/>
        <v>0</v>
      </c>
      <c r="Q174" s="129">
        <f t="shared" si="85"/>
        <v>0</v>
      </c>
      <c r="R174" s="129">
        <f t="shared" si="85"/>
        <v>5680</v>
      </c>
      <c r="S174" s="129">
        <f t="shared" si="85"/>
        <v>0</v>
      </c>
      <c r="T174" s="129">
        <f t="shared" si="85"/>
        <v>0</v>
      </c>
      <c r="U174" s="129">
        <f t="shared" si="85"/>
        <v>0</v>
      </c>
      <c r="V174" s="129">
        <f t="shared" si="85"/>
        <v>0</v>
      </c>
      <c r="W174" s="129">
        <f t="shared" si="85"/>
        <v>0</v>
      </c>
      <c r="X174" s="129">
        <f t="shared" si="85"/>
        <v>0</v>
      </c>
      <c r="Y174" s="129">
        <f t="shared" si="85"/>
        <v>0</v>
      </c>
      <c r="Z174" s="129">
        <f t="shared" si="85"/>
        <v>0</v>
      </c>
      <c r="AA174" s="148"/>
      <c r="AB174" s="148"/>
    </row>
    <row r="175" spans="1:28" ht="21" customHeight="1">
      <c r="A175" s="92" t="str">
        <f t="shared" si="50"/>
        <v>42 - 5004425.DESARROLLO DE NORMAS Y GUIAS TECNICAS EN NUTRICION</v>
      </c>
      <c r="B175" s="92" t="str">
        <f t="shared" si="69"/>
        <v>3000001.ACCIONES COMUNES</v>
      </c>
      <c r="C175" s="92" t="str">
        <f t="shared" si="70"/>
        <v>1001.PRODUCTOS ESPECIFICOS PARA DESARROLLO INFANTIL TEMPRANO</v>
      </c>
      <c r="D175" s="93" t="str">
        <f t="shared" si="53"/>
        <v>00. RECURSOS ORDINARIOS</v>
      </c>
      <c r="E175" s="94" t="str">
        <f t="shared" si="54"/>
        <v>DIRECCION EJECUTIVA DE GESTION ESTRATEGICA Y ARTICULACION EN SALUD PUBLICA</v>
      </c>
      <c r="F175" s="94" t="str">
        <f t="shared" si="55"/>
        <v>DIRECCION DE ATENCION INTEGRAL DE SALUD</v>
      </c>
      <c r="G175" s="95" t="str">
        <f t="shared" si="56"/>
        <v>00. RECURSOS ORDINARIOS</v>
      </c>
      <c r="H175" s="143"/>
      <c r="I175" s="254"/>
      <c r="J175" s="733" t="s">
        <v>318</v>
      </c>
      <c r="K175" s="282"/>
      <c r="L175" s="283"/>
      <c r="M175" s="264"/>
      <c r="N175" s="192">
        <f t="shared" ref="N175:Z175" si="86">N170+N174</f>
        <v>28443</v>
      </c>
      <c r="O175" s="192">
        <f t="shared" si="86"/>
        <v>0</v>
      </c>
      <c r="P175" s="192">
        <f t="shared" si="86"/>
        <v>2146</v>
      </c>
      <c r="Q175" s="192">
        <f t="shared" si="86"/>
        <v>0</v>
      </c>
      <c r="R175" s="192">
        <f t="shared" si="86"/>
        <v>26297</v>
      </c>
      <c r="S175" s="192">
        <f t="shared" si="86"/>
        <v>0</v>
      </c>
      <c r="T175" s="192">
        <f t="shared" si="86"/>
        <v>0</v>
      </c>
      <c r="U175" s="192">
        <f t="shared" si="86"/>
        <v>0</v>
      </c>
      <c r="V175" s="192">
        <f t="shared" si="86"/>
        <v>0</v>
      </c>
      <c r="W175" s="192">
        <f t="shared" si="86"/>
        <v>0</v>
      </c>
      <c r="X175" s="192">
        <f t="shared" si="86"/>
        <v>0</v>
      </c>
      <c r="Y175" s="192">
        <f t="shared" si="86"/>
        <v>0</v>
      </c>
      <c r="Z175" s="192">
        <f t="shared" si="86"/>
        <v>0</v>
      </c>
      <c r="AA175" s="148"/>
      <c r="AB175" s="148"/>
    </row>
    <row r="176" spans="1:28" ht="10.5" customHeight="1">
      <c r="A176" s="92" t="str">
        <f t="shared" si="50"/>
        <v>42 - 5004425.DESARROLLO DE NORMAS Y GUIAS TECNICAS EN NUTRICION</v>
      </c>
      <c r="B176" s="92" t="str">
        <f t="shared" si="69"/>
        <v>3000001.ACCIONES COMUNES</v>
      </c>
      <c r="C176" s="92" t="str">
        <f t="shared" si="70"/>
        <v>1001.PRODUCTOS ESPECIFICOS PARA DESARROLLO INFANTIL TEMPRANO</v>
      </c>
      <c r="D176" s="93" t="str">
        <f t="shared" si="53"/>
        <v>00. RECURSOS ORDINARIOS</v>
      </c>
      <c r="E176" s="94" t="str">
        <f t="shared" si="54"/>
        <v>DIRECCION EJECUTIVA DE GESTION ESTRATEGICA Y ARTICULACION EN SALUD PUBLICA</v>
      </c>
      <c r="F176" s="94" t="str">
        <f t="shared" si="55"/>
        <v>DIRECCION DE ATENCION INTEGRAL DE SALUD</v>
      </c>
      <c r="G176" s="95" t="str">
        <f t="shared" si="56"/>
        <v>00. RECURSOS ORDINARIOS</v>
      </c>
      <c r="H176" s="284"/>
      <c r="I176" s="285"/>
      <c r="J176" s="734"/>
      <c r="K176" s="33"/>
      <c r="L176" s="268"/>
      <c r="M176" s="193"/>
      <c r="N176" s="193"/>
      <c r="O176" s="193"/>
      <c r="P176" s="193"/>
      <c r="Q176" s="193"/>
      <c r="R176" s="193"/>
      <c r="S176" s="193"/>
      <c r="T176" s="193"/>
      <c r="U176" s="193"/>
      <c r="V176" s="193"/>
      <c r="W176" s="193"/>
      <c r="X176" s="193"/>
      <c r="Y176" s="193"/>
      <c r="Z176" s="193"/>
      <c r="AA176" s="104"/>
      <c r="AB176" s="104"/>
    </row>
    <row r="177" spans="1:28" ht="13.5" customHeight="1">
      <c r="A177" s="92" t="str">
        <f t="shared" si="50"/>
        <v>42 - 5004425.DESARROLLO DE NORMAS Y GUIAS TECNICAS EN NUTRICION</v>
      </c>
      <c r="B177" s="92" t="str">
        <f t="shared" ref="B177:B208" si="87">VLOOKUP(A177,Estructura,3,FALSE)</f>
        <v>3000001.ACCIONES COMUNES</v>
      </c>
      <c r="C177" s="92" t="str">
        <f t="shared" ref="C177:C208" si="88">VLOOKUP(A177,Estructura,2,FALSE)</f>
        <v>1001.PRODUCTOS ESPECIFICOS PARA DESARROLLO INFANTIL TEMPRANO</v>
      </c>
      <c r="D177" s="93" t="str">
        <f t="shared" si="53"/>
        <v>00. RECURSOS ORDINARIOS</v>
      </c>
      <c r="E177" s="94" t="str">
        <f t="shared" si="54"/>
        <v>DIRECCION EJECUTIVA DE GESTION ESTRATEGICA Y ARTICULACION EN SALUD PUBLICA</v>
      </c>
      <c r="F177" s="94" t="str">
        <f t="shared" si="55"/>
        <v>DIRECCION DE ATENCION INTEGRAL DE SALUD</v>
      </c>
      <c r="G177" s="95" t="str">
        <f t="shared" si="56"/>
        <v>00. RECURSOS ORDINARIOS</v>
      </c>
      <c r="H177" s="189" t="s">
        <v>319</v>
      </c>
      <c r="I177" s="286"/>
      <c r="J177" s="735"/>
      <c r="K177" s="287"/>
      <c r="L177" s="277"/>
      <c r="M177" s="266"/>
      <c r="N177" s="266"/>
      <c r="O177" s="266"/>
      <c r="P177" s="266"/>
      <c r="Q177" s="266"/>
      <c r="R177" s="266"/>
      <c r="S177" s="266"/>
      <c r="T177" s="266"/>
      <c r="U177" s="266"/>
      <c r="V177" s="266"/>
      <c r="W177" s="266"/>
      <c r="X177" s="266"/>
      <c r="Y177" s="266"/>
      <c r="Z177" s="266"/>
      <c r="AA177" s="104"/>
      <c r="AB177" s="104"/>
    </row>
    <row r="178" spans="1:28" ht="27" customHeight="1">
      <c r="A178" s="92" t="str">
        <f t="shared" si="50"/>
        <v>42 - 5004425.DESARROLLO DE NORMAS Y GUIAS TECNICAS EN NUTRICION</v>
      </c>
      <c r="B178" s="92" t="str">
        <f t="shared" si="87"/>
        <v>3000001.ACCIONES COMUNES</v>
      </c>
      <c r="C178" s="92" t="str">
        <f t="shared" si="88"/>
        <v>1001.PRODUCTOS ESPECIFICOS PARA DESARROLLO INFANTIL TEMPRANO</v>
      </c>
      <c r="D178" s="93" t="str">
        <f t="shared" si="53"/>
        <v>00. RECURSOS ORDINARIOS</v>
      </c>
      <c r="E178" s="94" t="str">
        <f t="shared" si="54"/>
        <v>DIRECCION EJECUTIVA DE GESTION ESTRATEGICA Y ARTICULACION EN SALUD PUBLICA</v>
      </c>
      <c r="F178" s="94" t="str">
        <f t="shared" si="55"/>
        <v>DIRECCION DE ATENCION INTEGRAL DE SALUD</v>
      </c>
      <c r="G178" s="95" t="str">
        <f t="shared" si="56"/>
        <v>00. RECURSOS ORDINARIOS</v>
      </c>
      <c r="H178" s="105" t="s">
        <v>142</v>
      </c>
      <c r="I178" s="1011" t="s">
        <v>320</v>
      </c>
      <c r="J178" s="954"/>
      <c r="K178" s="954"/>
      <c r="L178" s="954"/>
      <c r="M178" s="954"/>
      <c r="N178" s="954"/>
      <c r="O178" s="954"/>
      <c r="P178" s="954"/>
      <c r="Q178" s="954"/>
      <c r="R178" s="954"/>
      <c r="S178" s="954"/>
      <c r="T178" s="954"/>
      <c r="U178" s="954"/>
      <c r="V178" s="954"/>
      <c r="W178" s="954"/>
      <c r="X178" s="954"/>
      <c r="Y178" s="954"/>
      <c r="Z178" s="953"/>
      <c r="AA178" s="104"/>
      <c r="AB178" s="104"/>
    </row>
    <row r="179" spans="1:28" ht="48" customHeight="1">
      <c r="A179" s="92" t="str">
        <f t="shared" si="50"/>
        <v>42 - 5004425.DESARROLLO DE NORMAS Y GUIAS TECNICAS EN NUTRICION</v>
      </c>
      <c r="B179" s="92" t="str">
        <f t="shared" si="87"/>
        <v>3000001.ACCIONES COMUNES</v>
      </c>
      <c r="C179" s="92" t="str">
        <f t="shared" si="88"/>
        <v>1001.PRODUCTOS ESPECIFICOS PARA DESARROLLO INFANTIL TEMPRANO</v>
      </c>
      <c r="D179" s="93" t="str">
        <f t="shared" si="53"/>
        <v>00. RECURSOS ORDINARIOS</v>
      </c>
      <c r="E179" s="94" t="str">
        <f t="shared" si="54"/>
        <v>DIRECCION EJECUTIVA DE GESTION ESTRATEGICA Y ARTICULACION EN SALUD PUBLICA</v>
      </c>
      <c r="F179" s="94" t="str">
        <f t="shared" si="55"/>
        <v>DIRECCION DE ATENCION INTEGRAL DE SALUD</v>
      </c>
      <c r="G179" s="95" t="str">
        <f t="shared" si="56"/>
        <v>00. RECURSOS ORDINARIOS</v>
      </c>
      <c r="H179" s="140" t="s">
        <v>144</v>
      </c>
      <c r="I179" s="144" t="s">
        <v>311</v>
      </c>
      <c r="J179" s="736" t="s">
        <v>321</v>
      </c>
      <c r="K179" s="288" t="s">
        <v>168</v>
      </c>
      <c r="L179" s="289">
        <v>42</v>
      </c>
      <c r="M179" s="219">
        <v>147</v>
      </c>
      <c r="N179" s="214">
        <f t="shared" ref="N179:N182" si="89">L179*M179</f>
        <v>6174</v>
      </c>
      <c r="O179" s="116"/>
      <c r="P179" s="128"/>
      <c r="Q179" s="128"/>
      <c r="R179" s="128">
        <f t="shared" ref="R179:R182" si="90">N179/2</f>
        <v>3087</v>
      </c>
      <c r="S179" s="128">
        <f t="shared" ref="S179:S182" si="91">N179/2</f>
        <v>3087</v>
      </c>
      <c r="T179" s="133"/>
      <c r="U179" s="133"/>
      <c r="V179" s="133"/>
      <c r="W179" s="133"/>
      <c r="X179" s="133"/>
      <c r="Y179" s="133"/>
      <c r="Z179" s="133"/>
      <c r="AA179" s="104"/>
      <c r="AB179" s="104"/>
    </row>
    <row r="180" spans="1:28" ht="48" customHeight="1">
      <c r="A180" s="92" t="str">
        <f t="shared" si="50"/>
        <v>42 - 5004425.DESARROLLO DE NORMAS Y GUIAS TECNICAS EN NUTRICION</v>
      </c>
      <c r="B180" s="92" t="str">
        <f t="shared" si="87"/>
        <v>3000001.ACCIONES COMUNES</v>
      </c>
      <c r="C180" s="92" t="str">
        <f t="shared" si="88"/>
        <v>1001.PRODUCTOS ESPECIFICOS PARA DESARROLLO INFANTIL TEMPRANO</v>
      </c>
      <c r="D180" s="93" t="str">
        <f t="shared" si="53"/>
        <v>00. RECURSOS ORDINARIOS</v>
      </c>
      <c r="E180" s="94" t="str">
        <f t="shared" si="54"/>
        <v>DIRECCION EJECUTIVA DE GESTION ESTRATEGICA Y ARTICULACION EN SALUD PUBLICA</v>
      </c>
      <c r="F180" s="94" t="str">
        <f t="shared" si="55"/>
        <v>DIRECCION DE ATENCION INTEGRAL DE SALUD</v>
      </c>
      <c r="G180" s="95" t="str">
        <f t="shared" si="56"/>
        <v>00. RECURSOS ORDINARIOS</v>
      </c>
      <c r="H180" s="140" t="s">
        <v>144</v>
      </c>
      <c r="I180" s="144" t="s">
        <v>311</v>
      </c>
      <c r="J180" s="736" t="s">
        <v>322</v>
      </c>
      <c r="K180" s="217" t="s">
        <v>168</v>
      </c>
      <c r="L180" s="290">
        <v>82</v>
      </c>
      <c r="M180" s="219">
        <v>84</v>
      </c>
      <c r="N180" s="214">
        <f t="shared" si="89"/>
        <v>6888</v>
      </c>
      <c r="O180" s="116"/>
      <c r="P180" s="128"/>
      <c r="Q180" s="128"/>
      <c r="R180" s="128">
        <f t="shared" si="90"/>
        <v>3444</v>
      </c>
      <c r="S180" s="128">
        <f t="shared" si="91"/>
        <v>3444</v>
      </c>
      <c r="T180" s="133"/>
      <c r="U180" s="133"/>
      <c r="V180" s="133"/>
      <c r="W180" s="133"/>
      <c r="X180" s="133"/>
      <c r="Y180" s="133"/>
      <c r="Z180" s="133"/>
      <c r="AA180" s="104"/>
      <c r="AB180" s="104"/>
    </row>
    <row r="181" spans="1:28" ht="24" customHeight="1">
      <c r="A181" s="92" t="str">
        <f t="shared" si="50"/>
        <v>42 - 5004425.DESARROLLO DE NORMAS Y GUIAS TECNICAS EN NUTRICION</v>
      </c>
      <c r="B181" s="92" t="str">
        <f t="shared" si="87"/>
        <v>3000001.ACCIONES COMUNES</v>
      </c>
      <c r="C181" s="92" t="str">
        <f t="shared" si="88"/>
        <v>1001.PRODUCTOS ESPECIFICOS PARA DESARROLLO INFANTIL TEMPRANO</v>
      </c>
      <c r="D181" s="93" t="str">
        <f t="shared" si="53"/>
        <v>00. RECURSOS ORDINARIOS</v>
      </c>
      <c r="E181" s="94" t="str">
        <f t="shared" si="54"/>
        <v>DIRECCION EJECUTIVA DE GESTION ESTRATEGICA Y ARTICULACION EN SALUD PUBLICA</v>
      </c>
      <c r="F181" s="94" t="str">
        <f t="shared" si="55"/>
        <v>DIRECCION DE ATENCION INTEGRAL DE SALUD</v>
      </c>
      <c r="G181" s="95" t="str">
        <f t="shared" si="56"/>
        <v>00. RECURSOS ORDINARIOS</v>
      </c>
      <c r="H181" s="111" t="s">
        <v>155</v>
      </c>
      <c r="I181" s="254" t="s">
        <v>272</v>
      </c>
      <c r="J181" s="737" t="s">
        <v>323</v>
      </c>
      <c r="K181" s="255" t="s">
        <v>147</v>
      </c>
      <c r="L181" s="114">
        <v>167</v>
      </c>
      <c r="M181" s="177">
        <v>8</v>
      </c>
      <c r="N181" s="214">
        <f t="shared" si="89"/>
        <v>1336</v>
      </c>
      <c r="O181" s="291"/>
      <c r="P181" s="292"/>
      <c r="Q181" s="293"/>
      <c r="R181" s="128">
        <f t="shared" si="90"/>
        <v>668</v>
      </c>
      <c r="S181" s="128">
        <f t="shared" si="91"/>
        <v>668</v>
      </c>
      <c r="T181" s="133"/>
      <c r="U181" s="133"/>
      <c r="V181" s="133"/>
      <c r="W181" s="133"/>
      <c r="X181" s="133"/>
      <c r="Y181" s="133"/>
      <c r="Z181" s="133"/>
      <c r="AA181" s="104"/>
      <c r="AB181" s="104"/>
    </row>
    <row r="182" spans="1:28" ht="26.25" customHeight="1">
      <c r="A182" s="92" t="str">
        <f t="shared" si="50"/>
        <v>42 - 5004425.DESARROLLO DE NORMAS Y GUIAS TECNICAS EN NUTRICION</v>
      </c>
      <c r="B182" s="92" t="str">
        <f t="shared" si="87"/>
        <v>3000001.ACCIONES COMUNES</v>
      </c>
      <c r="C182" s="92" t="str">
        <f t="shared" si="88"/>
        <v>1001.PRODUCTOS ESPECIFICOS PARA DESARROLLO INFANTIL TEMPRANO</v>
      </c>
      <c r="D182" s="93" t="str">
        <f t="shared" si="53"/>
        <v>00. RECURSOS ORDINARIOS</v>
      </c>
      <c r="E182" s="94" t="str">
        <f t="shared" si="54"/>
        <v>DIRECCION EJECUTIVA DE GESTION ESTRATEGICA Y ARTICULACION EN SALUD PUBLICA</v>
      </c>
      <c r="F182" s="94" t="str">
        <f t="shared" si="55"/>
        <v>DIRECCION DE ATENCION INTEGRAL DE SALUD</v>
      </c>
      <c r="G182" s="95" t="str">
        <f t="shared" si="56"/>
        <v>00. RECURSOS ORDINARIOS</v>
      </c>
      <c r="H182" s="143" t="s">
        <v>159</v>
      </c>
      <c r="I182" s="177" t="s">
        <v>160</v>
      </c>
      <c r="J182" s="719" t="s">
        <v>161</v>
      </c>
      <c r="K182" s="178" t="s">
        <v>147</v>
      </c>
      <c r="L182" s="114">
        <v>12</v>
      </c>
      <c r="M182" s="177">
        <v>50</v>
      </c>
      <c r="N182" s="214">
        <f t="shared" si="89"/>
        <v>600</v>
      </c>
      <c r="O182" s="116"/>
      <c r="P182" s="128"/>
      <c r="Q182" s="128"/>
      <c r="R182" s="128">
        <f t="shared" si="90"/>
        <v>300</v>
      </c>
      <c r="S182" s="128">
        <f t="shared" si="91"/>
        <v>300</v>
      </c>
      <c r="T182" s="133"/>
      <c r="U182" s="133"/>
      <c r="V182" s="133"/>
      <c r="W182" s="133"/>
      <c r="X182" s="133"/>
      <c r="Y182" s="133"/>
      <c r="Z182" s="133"/>
      <c r="AA182" s="104"/>
      <c r="AB182" s="104"/>
    </row>
    <row r="183" spans="1:28" ht="21" customHeight="1">
      <c r="A183" s="92" t="str">
        <f t="shared" si="50"/>
        <v>42 - 5004425.DESARROLLO DE NORMAS Y GUIAS TECNICAS EN NUTRICION</v>
      </c>
      <c r="B183" s="92" t="str">
        <f t="shared" si="87"/>
        <v>3000001.ACCIONES COMUNES</v>
      </c>
      <c r="C183" s="92" t="str">
        <f t="shared" si="88"/>
        <v>1001.PRODUCTOS ESPECIFICOS PARA DESARROLLO INFANTIL TEMPRANO</v>
      </c>
      <c r="D183" s="93" t="str">
        <f t="shared" si="53"/>
        <v>00. RECURSOS ORDINARIOS</v>
      </c>
      <c r="E183" s="94" t="str">
        <f t="shared" si="54"/>
        <v>DIRECCION EJECUTIVA DE GESTION ESTRATEGICA Y ARTICULACION EN SALUD PUBLICA</v>
      </c>
      <c r="F183" s="94" t="str">
        <f t="shared" si="55"/>
        <v>DIRECCION DE ATENCION INTEGRAL DE SALUD</v>
      </c>
      <c r="G183" s="95" t="str">
        <f t="shared" si="56"/>
        <v>00. RECURSOS ORDINARIOS</v>
      </c>
      <c r="H183" s="124" t="s">
        <v>153</v>
      </c>
      <c r="I183" s="274"/>
      <c r="J183" s="738"/>
      <c r="K183" s="294"/>
      <c r="L183" s="295"/>
      <c r="M183" s="296"/>
      <c r="N183" s="297">
        <f t="shared" ref="N183:S183" si="92">SUM(N179:N182)</f>
        <v>14998</v>
      </c>
      <c r="O183" s="297">
        <f t="shared" si="92"/>
        <v>0</v>
      </c>
      <c r="P183" s="297">
        <f t="shared" si="92"/>
        <v>0</v>
      </c>
      <c r="Q183" s="297">
        <f t="shared" si="92"/>
        <v>0</v>
      </c>
      <c r="R183" s="297">
        <f t="shared" si="92"/>
        <v>7499</v>
      </c>
      <c r="S183" s="297">
        <f t="shared" si="92"/>
        <v>7499</v>
      </c>
      <c r="T183" s="297">
        <f t="shared" ref="T183:Z183" si="93">SUM(T179:T181)</f>
        <v>0</v>
      </c>
      <c r="U183" s="297">
        <f t="shared" si="93"/>
        <v>0</v>
      </c>
      <c r="V183" s="297">
        <f t="shared" si="93"/>
        <v>0</v>
      </c>
      <c r="W183" s="297">
        <f t="shared" si="93"/>
        <v>0</v>
      </c>
      <c r="X183" s="297">
        <f t="shared" si="93"/>
        <v>0</v>
      </c>
      <c r="Y183" s="297">
        <f t="shared" si="93"/>
        <v>0</v>
      </c>
      <c r="Z183" s="297">
        <f t="shared" si="93"/>
        <v>0</v>
      </c>
      <c r="AA183" s="104"/>
      <c r="AB183" s="104"/>
    </row>
    <row r="184" spans="1:28" ht="15.75" customHeight="1">
      <c r="A184" s="92" t="str">
        <f t="shared" si="50"/>
        <v>42 - 5004425.DESARROLLO DE NORMAS Y GUIAS TECNICAS EN NUTRICION</v>
      </c>
      <c r="B184" s="92" t="str">
        <f t="shared" si="87"/>
        <v>3000001.ACCIONES COMUNES</v>
      </c>
      <c r="C184" s="92" t="str">
        <f t="shared" si="88"/>
        <v>1001.PRODUCTOS ESPECIFICOS PARA DESARROLLO INFANTIL TEMPRANO</v>
      </c>
      <c r="D184" s="93" t="str">
        <f t="shared" si="53"/>
        <v>00. RECURSOS ORDINARIOS</v>
      </c>
      <c r="E184" s="94" t="str">
        <f t="shared" si="54"/>
        <v>DIRECCION EJECUTIVA DE GESTION ESTRATEGICA Y ARTICULACION EN SALUD PUBLICA</v>
      </c>
      <c r="F184" s="94" t="str">
        <f t="shared" si="55"/>
        <v>DIRECCION DE ATENCION INTEGRAL DE SALUD</v>
      </c>
      <c r="G184" s="95" t="str">
        <f t="shared" si="56"/>
        <v>00. RECURSOS ORDINARIOS</v>
      </c>
      <c r="H184" s="298"/>
      <c r="I184" s="298"/>
      <c r="J184" s="739" t="s">
        <v>324</v>
      </c>
      <c r="K184" s="299"/>
      <c r="L184" s="299"/>
      <c r="M184" s="300"/>
      <c r="N184" s="301">
        <f t="shared" ref="N184:Z184" si="94">N183</f>
        <v>14998</v>
      </c>
      <c r="O184" s="301">
        <f t="shared" si="94"/>
        <v>0</v>
      </c>
      <c r="P184" s="301">
        <f t="shared" si="94"/>
        <v>0</v>
      </c>
      <c r="Q184" s="301">
        <f t="shared" si="94"/>
        <v>0</v>
      </c>
      <c r="R184" s="301">
        <f t="shared" si="94"/>
        <v>7499</v>
      </c>
      <c r="S184" s="301">
        <f t="shared" si="94"/>
        <v>7499</v>
      </c>
      <c r="T184" s="301">
        <f t="shared" si="94"/>
        <v>0</v>
      </c>
      <c r="U184" s="301">
        <f t="shared" si="94"/>
        <v>0</v>
      </c>
      <c r="V184" s="301">
        <f t="shared" si="94"/>
        <v>0</v>
      </c>
      <c r="W184" s="301">
        <f t="shared" si="94"/>
        <v>0</v>
      </c>
      <c r="X184" s="301">
        <f t="shared" si="94"/>
        <v>0</v>
      </c>
      <c r="Y184" s="301">
        <f t="shared" si="94"/>
        <v>0</v>
      </c>
      <c r="Z184" s="301">
        <f t="shared" si="94"/>
        <v>0</v>
      </c>
      <c r="AA184" s="104"/>
      <c r="AB184" s="104"/>
    </row>
    <row r="185" spans="1:28" ht="12.75" customHeight="1">
      <c r="A185" s="92" t="str">
        <f t="shared" si="50"/>
        <v>42 - 5004425.DESARROLLO DE NORMAS Y GUIAS TECNICAS EN NUTRICION</v>
      </c>
      <c r="B185" s="92" t="str">
        <f t="shared" si="87"/>
        <v>3000001.ACCIONES COMUNES</v>
      </c>
      <c r="C185" s="92" t="str">
        <f t="shared" si="88"/>
        <v>1001.PRODUCTOS ESPECIFICOS PARA DESARROLLO INFANTIL TEMPRANO</v>
      </c>
      <c r="D185" s="93" t="str">
        <f t="shared" si="53"/>
        <v>00. RECURSOS ORDINARIOS</v>
      </c>
      <c r="E185" s="94" t="str">
        <f t="shared" si="54"/>
        <v>DIRECCION EJECUTIVA DE GESTION ESTRATEGICA Y ARTICULACION EN SALUD PUBLICA</v>
      </c>
      <c r="F185" s="94" t="str">
        <f t="shared" si="55"/>
        <v>DIRECCION DE ATENCION INTEGRAL DE SALUD</v>
      </c>
      <c r="G185" s="95" t="str">
        <f t="shared" si="56"/>
        <v>00. RECURSOS ORDINARIOS</v>
      </c>
      <c r="H185" s="302"/>
      <c r="I185" s="303"/>
      <c r="J185" s="740"/>
      <c r="K185" s="33"/>
      <c r="L185" s="268"/>
      <c r="M185" s="193"/>
      <c r="N185" s="193"/>
      <c r="O185" s="193"/>
      <c r="P185" s="193"/>
      <c r="Q185" s="193"/>
      <c r="R185" s="193"/>
      <c r="S185" s="193"/>
      <c r="T185" s="193"/>
      <c r="U185" s="193"/>
      <c r="V185" s="193"/>
      <c r="W185" s="193"/>
      <c r="X185" s="193"/>
      <c r="Y185" s="193"/>
      <c r="Z185" s="193"/>
      <c r="AA185" s="104"/>
      <c r="AB185" s="104"/>
    </row>
    <row r="186" spans="1:28" ht="22.5" customHeight="1">
      <c r="A186" s="92" t="str">
        <f t="shared" si="50"/>
        <v>42 - 5004425.DESARROLLO DE NORMAS Y GUIAS TECNICAS EN NUTRICION</v>
      </c>
      <c r="B186" s="92" t="str">
        <f t="shared" si="87"/>
        <v>3000001.ACCIONES COMUNES</v>
      </c>
      <c r="C186" s="92" t="str">
        <f t="shared" si="88"/>
        <v>1001.PRODUCTOS ESPECIFICOS PARA DESARROLLO INFANTIL TEMPRANO</v>
      </c>
      <c r="D186" s="93" t="str">
        <f t="shared" si="53"/>
        <v>00. RECURSOS ORDINARIOS</v>
      </c>
      <c r="E186" s="94" t="str">
        <f t="shared" si="54"/>
        <v>DIRECCION EJECUTIVA DE GESTION ESTRATEGICA Y ARTICULACION EN SALUD PUBLICA</v>
      </c>
      <c r="F186" s="94" t="str">
        <f t="shared" si="55"/>
        <v>DIRECCION DE ATENCION INTEGRAL DE SALUD</v>
      </c>
      <c r="G186" s="95" t="str">
        <f t="shared" si="56"/>
        <v>00. RECURSOS ORDINARIOS</v>
      </c>
      <c r="H186" s="304" t="s">
        <v>325</v>
      </c>
      <c r="I186" s="305"/>
      <c r="J186" s="741"/>
      <c r="K186" s="276"/>
      <c r="L186" s="277"/>
      <c r="M186" s="266"/>
      <c r="N186" s="169"/>
      <c r="O186" s="169"/>
      <c r="P186" s="169"/>
      <c r="Q186" s="169"/>
      <c r="R186" s="169"/>
      <c r="S186" s="169"/>
      <c r="T186" s="169"/>
      <c r="U186" s="169"/>
      <c r="V186" s="169"/>
      <c r="W186" s="169"/>
      <c r="X186" s="169"/>
      <c r="Y186" s="169"/>
      <c r="Z186" s="169"/>
      <c r="AA186" s="148"/>
      <c r="AB186" s="148"/>
    </row>
    <row r="187" spans="1:28" ht="20.25" customHeight="1">
      <c r="A187" s="92" t="str">
        <f t="shared" si="50"/>
        <v>42 - 5004425.DESARROLLO DE NORMAS Y GUIAS TECNICAS EN NUTRICION</v>
      </c>
      <c r="B187" s="92" t="str">
        <f t="shared" si="87"/>
        <v>3000001.ACCIONES COMUNES</v>
      </c>
      <c r="C187" s="92" t="str">
        <f t="shared" si="88"/>
        <v>1001.PRODUCTOS ESPECIFICOS PARA DESARROLLO INFANTIL TEMPRANO</v>
      </c>
      <c r="D187" s="93" t="str">
        <f t="shared" si="53"/>
        <v>00. RECURSOS ORDINARIOS</v>
      </c>
      <c r="E187" s="94" t="str">
        <f t="shared" si="54"/>
        <v>DIRECCION EJECUTIVA DE GESTION ESTRATEGICA Y ARTICULACION EN SALUD PUBLICA</v>
      </c>
      <c r="F187" s="94" t="str">
        <f t="shared" si="55"/>
        <v>DIRECCION DE ATENCION INTEGRAL DE SALUD</v>
      </c>
      <c r="G187" s="95" t="str">
        <f t="shared" si="56"/>
        <v>00. RECURSOS ORDINARIOS</v>
      </c>
      <c r="H187" s="306" t="s">
        <v>306</v>
      </c>
      <c r="I187" s="1004" t="s">
        <v>326</v>
      </c>
      <c r="J187" s="954"/>
      <c r="K187" s="954"/>
      <c r="L187" s="954"/>
      <c r="M187" s="954"/>
      <c r="N187" s="954"/>
      <c r="O187" s="954"/>
      <c r="P187" s="954"/>
      <c r="Q187" s="954"/>
      <c r="R187" s="954"/>
      <c r="S187" s="954"/>
      <c r="T187" s="954"/>
      <c r="U187" s="954"/>
      <c r="V187" s="954"/>
      <c r="W187" s="954"/>
      <c r="X187" s="954"/>
      <c r="Y187" s="954"/>
      <c r="Z187" s="953"/>
      <c r="AA187" s="148"/>
      <c r="AB187" s="148"/>
    </row>
    <row r="188" spans="1:28" ht="27.75" customHeight="1">
      <c r="A188" s="92" t="str">
        <f t="shared" si="50"/>
        <v>42 - 5004425.DESARROLLO DE NORMAS Y GUIAS TECNICAS EN NUTRICION</v>
      </c>
      <c r="B188" s="92" t="str">
        <f t="shared" si="87"/>
        <v>3000001.ACCIONES COMUNES</v>
      </c>
      <c r="C188" s="92" t="str">
        <f t="shared" si="88"/>
        <v>1001.PRODUCTOS ESPECIFICOS PARA DESARROLLO INFANTIL TEMPRANO</v>
      </c>
      <c r="D188" s="93" t="str">
        <f t="shared" si="53"/>
        <v>00. RECURSOS ORDINARIOS</v>
      </c>
      <c r="E188" s="94" t="str">
        <f t="shared" si="54"/>
        <v>DIRECCION EJECUTIVA DE GESTION ESTRATEGICA Y ARTICULACION EN SALUD PUBLICA</v>
      </c>
      <c r="F188" s="94" t="str">
        <f t="shared" si="55"/>
        <v>DIRECCION DE ATENCION INTEGRAL DE SALUD</v>
      </c>
      <c r="G188" s="95" t="str">
        <f t="shared" si="56"/>
        <v>00. RECURSOS ORDINARIOS</v>
      </c>
      <c r="H188" s="111" t="s">
        <v>155</v>
      </c>
      <c r="I188" s="254" t="s">
        <v>272</v>
      </c>
      <c r="J188" s="730" t="s">
        <v>297</v>
      </c>
      <c r="K188" s="184" t="s">
        <v>147</v>
      </c>
      <c r="L188" s="114">
        <v>144</v>
      </c>
      <c r="M188" s="116">
        <v>10</v>
      </c>
      <c r="N188" s="132">
        <f t="shared" ref="N188:N191" si="95">L188*M188</f>
        <v>1440</v>
      </c>
      <c r="O188" s="123"/>
      <c r="P188" s="123"/>
      <c r="Q188" s="123"/>
      <c r="R188" s="123">
        <f t="shared" ref="R188:R191" si="96">N188</f>
        <v>1440</v>
      </c>
      <c r="S188" s="116"/>
      <c r="T188" s="266"/>
      <c r="U188" s="266"/>
      <c r="V188" s="266"/>
      <c r="W188" s="266"/>
      <c r="X188" s="266"/>
      <c r="Y188" s="266"/>
      <c r="Z188" s="266"/>
      <c r="AA188" s="148"/>
      <c r="AB188" s="148"/>
    </row>
    <row r="189" spans="1:28" ht="27" customHeight="1">
      <c r="A189" s="92" t="str">
        <f t="shared" si="50"/>
        <v>42 - 5004425.DESARROLLO DE NORMAS Y GUIAS TECNICAS EN NUTRICION</v>
      </c>
      <c r="B189" s="92" t="str">
        <f t="shared" si="87"/>
        <v>3000001.ACCIONES COMUNES</v>
      </c>
      <c r="C189" s="92" t="str">
        <f t="shared" si="88"/>
        <v>1001.PRODUCTOS ESPECIFICOS PARA DESARROLLO INFANTIL TEMPRANO</v>
      </c>
      <c r="D189" s="93" t="str">
        <f t="shared" si="53"/>
        <v>00. RECURSOS ORDINARIOS</v>
      </c>
      <c r="E189" s="94" t="str">
        <f t="shared" si="54"/>
        <v>DIRECCION EJECUTIVA DE GESTION ESTRATEGICA Y ARTICULACION EN SALUD PUBLICA</v>
      </c>
      <c r="F189" s="94" t="str">
        <f t="shared" si="55"/>
        <v>DIRECCION DE ATENCION INTEGRAL DE SALUD</v>
      </c>
      <c r="G189" s="95" t="str">
        <f t="shared" si="56"/>
        <v>00. RECURSOS ORDINARIOS</v>
      </c>
      <c r="H189" s="111" t="s">
        <v>144</v>
      </c>
      <c r="I189" s="144" t="s">
        <v>311</v>
      </c>
      <c r="J189" s="699" t="s">
        <v>327</v>
      </c>
      <c r="K189" s="184" t="s">
        <v>147</v>
      </c>
      <c r="L189" s="114">
        <v>18</v>
      </c>
      <c r="M189" s="177">
        <v>147</v>
      </c>
      <c r="N189" s="132">
        <f t="shared" si="95"/>
        <v>2646</v>
      </c>
      <c r="O189" s="123"/>
      <c r="P189" s="123"/>
      <c r="Q189" s="123"/>
      <c r="R189" s="116">
        <f t="shared" si="96"/>
        <v>2646</v>
      </c>
      <c r="S189" s="266"/>
      <c r="T189" s="266"/>
      <c r="U189" s="266"/>
      <c r="V189" s="266"/>
      <c r="W189" s="266"/>
      <c r="X189" s="266"/>
      <c r="Y189" s="266"/>
      <c r="Z189" s="266"/>
      <c r="AA189" s="148"/>
      <c r="AB189" s="148"/>
    </row>
    <row r="190" spans="1:28" ht="20.25" customHeight="1">
      <c r="A190" s="92" t="str">
        <f t="shared" si="50"/>
        <v>42 - 5004425.DESARROLLO DE NORMAS Y GUIAS TECNICAS EN NUTRICION</v>
      </c>
      <c r="B190" s="92" t="str">
        <f t="shared" si="87"/>
        <v>3000001.ACCIONES COMUNES</v>
      </c>
      <c r="C190" s="92" t="str">
        <f t="shared" si="88"/>
        <v>1001.PRODUCTOS ESPECIFICOS PARA DESARROLLO INFANTIL TEMPRANO</v>
      </c>
      <c r="D190" s="93" t="str">
        <f t="shared" si="53"/>
        <v>00. RECURSOS ORDINARIOS</v>
      </c>
      <c r="E190" s="94" t="str">
        <f t="shared" si="54"/>
        <v>DIRECCION EJECUTIVA DE GESTION ESTRATEGICA Y ARTICULACION EN SALUD PUBLICA</v>
      </c>
      <c r="F190" s="94" t="str">
        <f t="shared" si="55"/>
        <v>DIRECCION DE ATENCION INTEGRAL DE SALUD</v>
      </c>
      <c r="G190" s="95" t="str">
        <f t="shared" si="56"/>
        <v>00. RECURSOS ORDINARIOS</v>
      </c>
      <c r="H190" s="143" t="s">
        <v>277</v>
      </c>
      <c r="I190" s="177" t="s">
        <v>314</v>
      </c>
      <c r="J190" s="708" t="s">
        <v>328</v>
      </c>
      <c r="K190" s="184" t="s">
        <v>147</v>
      </c>
      <c r="L190" s="114">
        <v>2</v>
      </c>
      <c r="M190" s="177">
        <v>1500</v>
      </c>
      <c r="N190" s="132">
        <f t="shared" si="95"/>
        <v>3000</v>
      </c>
      <c r="O190" s="123"/>
      <c r="P190" s="123"/>
      <c r="Q190" s="123"/>
      <c r="R190" s="116">
        <f t="shared" si="96"/>
        <v>3000</v>
      </c>
      <c r="S190" s="266"/>
      <c r="T190" s="266"/>
      <c r="U190" s="266"/>
      <c r="V190" s="266"/>
      <c r="W190" s="266"/>
      <c r="X190" s="266"/>
      <c r="Y190" s="266"/>
      <c r="Z190" s="266"/>
      <c r="AA190" s="148"/>
      <c r="AB190" s="148"/>
    </row>
    <row r="191" spans="1:28" ht="30.75" customHeight="1">
      <c r="A191" s="92" t="str">
        <f t="shared" si="50"/>
        <v>42 - 5004425.DESARROLLO DE NORMAS Y GUIAS TECNICAS EN NUTRICION</v>
      </c>
      <c r="B191" s="92" t="str">
        <f t="shared" si="87"/>
        <v>3000001.ACCIONES COMUNES</v>
      </c>
      <c r="C191" s="92" t="str">
        <f t="shared" si="88"/>
        <v>1001.PRODUCTOS ESPECIFICOS PARA DESARROLLO INFANTIL TEMPRANO</v>
      </c>
      <c r="D191" s="93" t="str">
        <f t="shared" si="53"/>
        <v>00. RECURSOS ORDINARIOS</v>
      </c>
      <c r="E191" s="94" t="str">
        <f t="shared" si="54"/>
        <v>DIRECCION EJECUTIVA DE GESTION ESTRATEGICA Y ARTICULACION EN SALUD PUBLICA</v>
      </c>
      <c r="F191" s="94" t="str">
        <f t="shared" si="55"/>
        <v>DIRECCION DE ATENCION INTEGRAL DE SALUD</v>
      </c>
      <c r="G191" s="95" t="str">
        <f t="shared" si="56"/>
        <v>00. RECURSOS ORDINARIOS</v>
      </c>
      <c r="H191" s="143" t="s">
        <v>199</v>
      </c>
      <c r="I191" s="177" t="s">
        <v>298</v>
      </c>
      <c r="J191" s="708" t="s">
        <v>329</v>
      </c>
      <c r="K191" s="184" t="s">
        <v>147</v>
      </c>
      <c r="L191" s="114">
        <v>2</v>
      </c>
      <c r="M191" s="177">
        <v>350</v>
      </c>
      <c r="N191" s="132">
        <f t="shared" si="95"/>
        <v>700</v>
      </c>
      <c r="O191" s="123"/>
      <c r="P191" s="123"/>
      <c r="Q191" s="123"/>
      <c r="R191" s="116">
        <f t="shared" si="96"/>
        <v>700</v>
      </c>
      <c r="S191" s="266"/>
      <c r="T191" s="266"/>
      <c r="U191" s="266"/>
      <c r="V191" s="266"/>
      <c r="W191" s="266"/>
      <c r="X191" s="266"/>
      <c r="Y191" s="266"/>
      <c r="Z191" s="266"/>
      <c r="AA191" s="148"/>
      <c r="AB191" s="148"/>
    </row>
    <row r="192" spans="1:28" ht="17.25" customHeight="1">
      <c r="A192" s="92" t="str">
        <f t="shared" si="50"/>
        <v>42 - 5004425.DESARROLLO DE NORMAS Y GUIAS TECNICAS EN NUTRICION</v>
      </c>
      <c r="B192" s="92" t="str">
        <f t="shared" si="87"/>
        <v>3000001.ACCIONES COMUNES</v>
      </c>
      <c r="C192" s="92" t="str">
        <f t="shared" si="88"/>
        <v>1001.PRODUCTOS ESPECIFICOS PARA DESARROLLO INFANTIL TEMPRANO</v>
      </c>
      <c r="D192" s="93" t="str">
        <f t="shared" si="53"/>
        <v>00. RECURSOS ORDINARIOS</v>
      </c>
      <c r="E192" s="94" t="str">
        <f t="shared" si="54"/>
        <v>DIRECCION EJECUTIVA DE GESTION ESTRATEGICA Y ARTICULACION EN SALUD PUBLICA</v>
      </c>
      <c r="F192" s="94" t="str">
        <f t="shared" si="55"/>
        <v>DIRECCION DE ATENCION INTEGRAL DE SALUD</v>
      </c>
      <c r="G192" s="95" t="str">
        <f t="shared" si="56"/>
        <v>00. RECURSOS ORDINARIOS</v>
      </c>
      <c r="H192" s="143"/>
      <c r="I192" s="154"/>
      <c r="J192" s="742" t="s">
        <v>330</v>
      </c>
      <c r="K192" s="113"/>
      <c r="L192" s="114"/>
      <c r="M192" s="177"/>
      <c r="N192" s="307">
        <f t="shared" ref="N192:Z192" si="97">SUM(N188:N191)</f>
        <v>7786</v>
      </c>
      <c r="O192" s="307">
        <f t="shared" si="97"/>
        <v>0</v>
      </c>
      <c r="P192" s="307">
        <f t="shared" si="97"/>
        <v>0</v>
      </c>
      <c r="Q192" s="307">
        <f t="shared" si="97"/>
        <v>0</v>
      </c>
      <c r="R192" s="307">
        <f t="shared" si="97"/>
        <v>7786</v>
      </c>
      <c r="S192" s="307">
        <f t="shared" si="97"/>
        <v>0</v>
      </c>
      <c r="T192" s="307">
        <f t="shared" si="97"/>
        <v>0</v>
      </c>
      <c r="U192" s="307">
        <f t="shared" si="97"/>
        <v>0</v>
      </c>
      <c r="V192" s="307">
        <f t="shared" si="97"/>
        <v>0</v>
      </c>
      <c r="W192" s="307">
        <f t="shared" si="97"/>
        <v>0</v>
      </c>
      <c r="X192" s="307">
        <f t="shared" si="97"/>
        <v>0</v>
      </c>
      <c r="Y192" s="307">
        <f t="shared" si="97"/>
        <v>0</v>
      </c>
      <c r="Z192" s="307">
        <f t="shared" si="97"/>
        <v>0</v>
      </c>
      <c r="AA192" s="148"/>
      <c r="AB192" s="148"/>
    </row>
    <row r="193" spans="1:28" ht="21.75" customHeight="1">
      <c r="A193" s="92" t="str">
        <f t="shared" si="50"/>
        <v>42 - 5004425.DESARROLLO DE NORMAS Y GUIAS TECNICAS EN NUTRICION</v>
      </c>
      <c r="B193" s="92" t="str">
        <f t="shared" si="87"/>
        <v>3000001.ACCIONES COMUNES</v>
      </c>
      <c r="C193" s="92" t="str">
        <f t="shared" si="88"/>
        <v>1001.PRODUCTOS ESPECIFICOS PARA DESARROLLO INFANTIL TEMPRANO</v>
      </c>
      <c r="D193" s="93" t="str">
        <f t="shared" si="53"/>
        <v>00. RECURSOS ORDINARIOS</v>
      </c>
      <c r="E193" s="94" t="str">
        <f t="shared" si="54"/>
        <v>DIRECCION EJECUTIVA DE GESTION ESTRATEGICA Y ARTICULACION EN SALUD PUBLICA</v>
      </c>
      <c r="F193" s="94" t="str">
        <f t="shared" si="55"/>
        <v>DIRECCION DE ATENCION INTEGRAL DE SALUD</v>
      </c>
      <c r="G193" s="95" t="str">
        <f t="shared" si="56"/>
        <v>00. RECURSOS ORDINARIOS</v>
      </c>
      <c r="H193" s="306" t="s">
        <v>306</v>
      </c>
      <c r="I193" s="1004" t="s">
        <v>331</v>
      </c>
      <c r="J193" s="954"/>
      <c r="K193" s="954"/>
      <c r="L193" s="954"/>
      <c r="M193" s="954"/>
      <c r="N193" s="954"/>
      <c r="O193" s="954"/>
      <c r="P193" s="954"/>
      <c r="Q193" s="954"/>
      <c r="R193" s="954"/>
      <c r="S193" s="954"/>
      <c r="T193" s="954"/>
      <c r="U193" s="954"/>
      <c r="V193" s="954"/>
      <c r="W193" s="954"/>
      <c r="X193" s="954"/>
      <c r="Y193" s="954"/>
      <c r="Z193" s="953"/>
      <c r="AA193" s="148"/>
      <c r="AB193" s="148"/>
    </row>
    <row r="194" spans="1:28" ht="29.25" customHeight="1">
      <c r="A194" s="92" t="str">
        <f t="shared" si="50"/>
        <v>42 - 5004425.DESARROLLO DE NORMAS Y GUIAS TECNICAS EN NUTRICION</v>
      </c>
      <c r="B194" s="92" t="str">
        <f t="shared" si="87"/>
        <v>3000001.ACCIONES COMUNES</v>
      </c>
      <c r="C194" s="92" t="str">
        <f t="shared" si="88"/>
        <v>1001.PRODUCTOS ESPECIFICOS PARA DESARROLLO INFANTIL TEMPRANO</v>
      </c>
      <c r="D194" s="93" t="str">
        <f t="shared" si="53"/>
        <v>00. RECURSOS ORDINARIOS</v>
      </c>
      <c r="E194" s="94" t="str">
        <f t="shared" si="54"/>
        <v>DIRECCION EJECUTIVA DE GESTION ESTRATEGICA Y ARTICULACION EN SALUD PUBLICA</v>
      </c>
      <c r="F194" s="94" t="str">
        <f t="shared" si="55"/>
        <v>DIRECCION DE ATENCION INTEGRAL DE SALUD</v>
      </c>
      <c r="G194" s="95" t="str">
        <f t="shared" si="56"/>
        <v>00. RECURSOS ORDINARIOS</v>
      </c>
      <c r="H194" s="111" t="s">
        <v>155</v>
      </c>
      <c r="I194" s="254" t="s">
        <v>272</v>
      </c>
      <c r="J194" s="730" t="s">
        <v>297</v>
      </c>
      <c r="K194" s="184" t="s">
        <v>147</v>
      </c>
      <c r="L194" s="114">
        <v>145</v>
      </c>
      <c r="M194" s="116">
        <v>10</v>
      </c>
      <c r="N194" s="132">
        <f>L194*M194</f>
        <v>1450</v>
      </c>
      <c r="O194" s="123"/>
      <c r="P194" s="123"/>
      <c r="Q194" s="123"/>
      <c r="R194" s="152"/>
      <c r="S194" s="123">
        <f t="shared" ref="S194:S198" si="98">N194</f>
        <v>1450</v>
      </c>
      <c r="T194" s="123"/>
      <c r="U194" s="266"/>
      <c r="V194" s="266"/>
      <c r="W194" s="266"/>
      <c r="X194" s="266"/>
      <c r="Y194" s="266"/>
      <c r="Z194" s="266"/>
      <c r="AA194" s="148"/>
      <c r="AB194" s="148"/>
    </row>
    <row r="195" spans="1:28" ht="17.25" customHeight="1">
      <c r="A195" s="92" t="str">
        <f t="shared" si="50"/>
        <v>42 - 5004425.DESARROLLO DE NORMAS Y GUIAS TECNICAS EN NUTRICION</v>
      </c>
      <c r="B195" s="92" t="str">
        <f t="shared" si="87"/>
        <v>3000001.ACCIONES COMUNES</v>
      </c>
      <c r="C195" s="92" t="str">
        <f t="shared" si="88"/>
        <v>1001.PRODUCTOS ESPECIFICOS PARA DESARROLLO INFANTIL TEMPRANO</v>
      </c>
      <c r="D195" s="93" t="str">
        <f t="shared" si="53"/>
        <v>00. RECURSOS ORDINARIOS</v>
      </c>
      <c r="E195" s="94" t="str">
        <f t="shared" si="54"/>
        <v>DIRECCION EJECUTIVA DE GESTION ESTRATEGICA Y ARTICULACION EN SALUD PUBLICA</v>
      </c>
      <c r="F195" s="94" t="str">
        <f t="shared" si="55"/>
        <v>DIRECCION DE ATENCION INTEGRAL DE SALUD</v>
      </c>
      <c r="G195" s="95" t="str">
        <f t="shared" si="56"/>
        <v>00. RECURSOS ORDINARIOS</v>
      </c>
      <c r="H195" s="111" t="s">
        <v>144</v>
      </c>
      <c r="I195" s="144" t="s">
        <v>311</v>
      </c>
      <c r="J195" s="699" t="s">
        <v>327</v>
      </c>
      <c r="K195" s="184" t="s">
        <v>147</v>
      </c>
      <c r="L195" s="114">
        <v>52</v>
      </c>
      <c r="M195" s="177">
        <v>147</v>
      </c>
      <c r="N195" s="132">
        <v>7266</v>
      </c>
      <c r="O195" s="123"/>
      <c r="P195" s="123"/>
      <c r="Q195" s="123"/>
      <c r="R195" s="123"/>
      <c r="S195" s="116">
        <f t="shared" si="98"/>
        <v>7266</v>
      </c>
      <c r="T195" s="123"/>
      <c r="U195" s="266"/>
      <c r="V195" s="266"/>
      <c r="W195" s="266"/>
      <c r="X195" s="266"/>
      <c r="Y195" s="266"/>
      <c r="Z195" s="266"/>
      <c r="AA195" s="148"/>
      <c r="AB195" s="148"/>
    </row>
    <row r="196" spans="1:28" ht="28.5" customHeight="1">
      <c r="A196" s="92" t="str">
        <f t="shared" si="50"/>
        <v>42 - 5004425.DESARROLLO DE NORMAS Y GUIAS TECNICAS EN NUTRICION</v>
      </c>
      <c r="B196" s="92" t="str">
        <f t="shared" si="87"/>
        <v>3000001.ACCIONES COMUNES</v>
      </c>
      <c r="C196" s="92" t="str">
        <f t="shared" si="88"/>
        <v>1001.PRODUCTOS ESPECIFICOS PARA DESARROLLO INFANTIL TEMPRANO</v>
      </c>
      <c r="D196" s="93" t="str">
        <f t="shared" si="53"/>
        <v>00. RECURSOS ORDINARIOS</v>
      </c>
      <c r="E196" s="94" t="str">
        <f t="shared" si="54"/>
        <v>DIRECCION EJECUTIVA DE GESTION ESTRATEGICA Y ARTICULACION EN SALUD PUBLICA</v>
      </c>
      <c r="F196" s="94" t="str">
        <f t="shared" si="55"/>
        <v>DIRECCION DE ATENCION INTEGRAL DE SALUD</v>
      </c>
      <c r="G196" s="95" t="str">
        <f t="shared" si="56"/>
        <v>00. RECURSOS ORDINARIOS</v>
      </c>
      <c r="H196" s="143" t="s">
        <v>159</v>
      </c>
      <c r="I196" s="177" t="s">
        <v>160</v>
      </c>
      <c r="J196" s="719" t="s">
        <v>161</v>
      </c>
      <c r="K196" s="184" t="s">
        <v>147</v>
      </c>
      <c r="L196" s="114">
        <v>26</v>
      </c>
      <c r="M196" s="177">
        <v>90</v>
      </c>
      <c r="N196" s="132">
        <v>2320</v>
      </c>
      <c r="O196" s="123"/>
      <c r="P196" s="123"/>
      <c r="Q196" s="123"/>
      <c r="R196" s="123"/>
      <c r="S196" s="116">
        <f t="shared" si="98"/>
        <v>2320</v>
      </c>
      <c r="T196" s="123"/>
      <c r="U196" s="266"/>
      <c r="V196" s="266"/>
      <c r="W196" s="266"/>
      <c r="X196" s="266"/>
      <c r="Y196" s="266"/>
      <c r="Z196" s="266"/>
      <c r="AA196" s="148"/>
      <c r="AB196" s="148"/>
    </row>
    <row r="197" spans="1:28" ht="17.25" customHeight="1">
      <c r="A197" s="92" t="str">
        <f t="shared" si="50"/>
        <v>42 - 5004425.DESARROLLO DE NORMAS Y GUIAS TECNICAS EN NUTRICION</v>
      </c>
      <c r="B197" s="92" t="str">
        <f t="shared" si="87"/>
        <v>3000001.ACCIONES COMUNES</v>
      </c>
      <c r="C197" s="92" t="str">
        <f t="shared" si="88"/>
        <v>1001.PRODUCTOS ESPECIFICOS PARA DESARROLLO INFANTIL TEMPRANO</v>
      </c>
      <c r="D197" s="93" t="str">
        <f t="shared" si="53"/>
        <v>00. RECURSOS ORDINARIOS</v>
      </c>
      <c r="E197" s="94" t="str">
        <f t="shared" si="54"/>
        <v>DIRECCION EJECUTIVA DE GESTION ESTRATEGICA Y ARTICULACION EN SALUD PUBLICA</v>
      </c>
      <c r="F197" s="94" t="str">
        <f t="shared" si="55"/>
        <v>DIRECCION DE ATENCION INTEGRAL DE SALUD</v>
      </c>
      <c r="G197" s="95" t="str">
        <f t="shared" si="56"/>
        <v>00. RECURSOS ORDINARIOS</v>
      </c>
      <c r="H197" s="143" t="s">
        <v>277</v>
      </c>
      <c r="I197" s="177" t="s">
        <v>314</v>
      </c>
      <c r="J197" s="708" t="s">
        <v>328</v>
      </c>
      <c r="K197" s="184" t="s">
        <v>147</v>
      </c>
      <c r="L197" s="114">
        <v>2</v>
      </c>
      <c r="M197" s="177">
        <v>1500</v>
      </c>
      <c r="N197" s="132">
        <f t="shared" ref="N197:N198" si="99">L197*M197</f>
        <v>3000</v>
      </c>
      <c r="O197" s="123"/>
      <c r="P197" s="123"/>
      <c r="Q197" s="123"/>
      <c r="R197" s="123"/>
      <c r="S197" s="116">
        <f t="shared" si="98"/>
        <v>3000</v>
      </c>
      <c r="T197" s="123"/>
      <c r="U197" s="266"/>
      <c r="V197" s="266"/>
      <c r="W197" s="266"/>
      <c r="X197" s="266"/>
      <c r="Y197" s="266"/>
      <c r="Z197" s="266"/>
      <c r="AA197" s="148"/>
      <c r="AB197" s="148"/>
    </row>
    <row r="198" spans="1:28" ht="17.25" customHeight="1">
      <c r="A198" s="92" t="str">
        <f t="shared" si="50"/>
        <v>42 - 5004425.DESARROLLO DE NORMAS Y GUIAS TECNICAS EN NUTRICION</v>
      </c>
      <c r="B198" s="92" t="str">
        <f t="shared" si="87"/>
        <v>3000001.ACCIONES COMUNES</v>
      </c>
      <c r="C198" s="92" t="str">
        <f t="shared" si="88"/>
        <v>1001.PRODUCTOS ESPECIFICOS PARA DESARROLLO INFANTIL TEMPRANO</v>
      </c>
      <c r="D198" s="93" t="str">
        <f t="shared" si="53"/>
        <v>00. RECURSOS ORDINARIOS</v>
      </c>
      <c r="E198" s="94" t="str">
        <f t="shared" si="54"/>
        <v>DIRECCION EJECUTIVA DE GESTION ESTRATEGICA Y ARTICULACION EN SALUD PUBLICA</v>
      </c>
      <c r="F198" s="94" t="str">
        <f t="shared" si="55"/>
        <v>DIRECCION DE ATENCION INTEGRAL DE SALUD</v>
      </c>
      <c r="G198" s="95" t="str">
        <f t="shared" si="56"/>
        <v>00. RECURSOS ORDINARIOS</v>
      </c>
      <c r="H198" s="143" t="s">
        <v>199</v>
      </c>
      <c r="I198" s="177" t="s">
        <v>298</v>
      </c>
      <c r="J198" s="708" t="s">
        <v>329</v>
      </c>
      <c r="K198" s="184" t="s">
        <v>147</v>
      </c>
      <c r="L198" s="114">
        <v>2</v>
      </c>
      <c r="M198" s="177">
        <v>350</v>
      </c>
      <c r="N198" s="132">
        <f t="shared" si="99"/>
        <v>700</v>
      </c>
      <c r="O198" s="123"/>
      <c r="P198" s="123"/>
      <c r="Q198" s="123"/>
      <c r="R198" s="123"/>
      <c r="S198" s="116">
        <f t="shared" si="98"/>
        <v>700</v>
      </c>
      <c r="T198" s="123"/>
      <c r="U198" s="266"/>
      <c r="V198" s="266"/>
      <c r="W198" s="266"/>
      <c r="X198" s="266"/>
      <c r="Y198" s="266"/>
      <c r="Z198" s="266"/>
      <c r="AA198" s="148"/>
      <c r="AB198" s="148"/>
    </row>
    <row r="199" spans="1:28" ht="17.25" customHeight="1">
      <c r="A199" s="92" t="str">
        <f t="shared" si="50"/>
        <v>42 - 5004425.DESARROLLO DE NORMAS Y GUIAS TECNICAS EN NUTRICION</v>
      </c>
      <c r="B199" s="92" t="str">
        <f t="shared" si="87"/>
        <v>3000001.ACCIONES COMUNES</v>
      </c>
      <c r="C199" s="92" t="str">
        <f t="shared" si="88"/>
        <v>1001.PRODUCTOS ESPECIFICOS PARA DESARROLLO INFANTIL TEMPRANO</v>
      </c>
      <c r="D199" s="93" t="str">
        <f t="shared" si="53"/>
        <v>00. RECURSOS ORDINARIOS</v>
      </c>
      <c r="E199" s="94" t="str">
        <f t="shared" si="54"/>
        <v>DIRECCION EJECUTIVA DE GESTION ESTRATEGICA Y ARTICULACION EN SALUD PUBLICA</v>
      </c>
      <c r="F199" s="94" t="str">
        <f t="shared" si="55"/>
        <v>DIRECCION DE ATENCION INTEGRAL DE SALUD</v>
      </c>
      <c r="G199" s="95" t="str">
        <f t="shared" si="56"/>
        <v>00. RECURSOS ORDINARIOS</v>
      </c>
      <c r="H199" s="111"/>
      <c r="I199" s="308"/>
      <c r="J199" s="742" t="s">
        <v>330</v>
      </c>
      <c r="K199" s="309"/>
      <c r="L199" s="114"/>
      <c r="M199" s="177"/>
      <c r="N199" s="310">
        <f t="shared" ref="N199:Z199" si="100">SUM(N194:N198)</f>
        <v>14736</v>
      </c>
      <c r="O199" s="310">
        <f t="shared" si="100"/>
        <v>0</v>
      </c>
      <c r="P199" s="310">
        <f t="shared" si="100"/>
        <v>0</v>
      </c>
      <c r="Q199" s="310">
        <f t="shared" si="100"/>
        <v>0</v>
      </c>
      <c r="R199" s="310">
        <f t="shared" si="100"/>
        <v>0</v>
      </c>
      <c r="S199" s="310">
        <f t="shared" si="100"/>
        <v>14736</v>
      </c>
      <c r="T199" s="310">
        <f t="shared" si="100"/>
        <v>0</v>
      </c>
      <c r="U199" s="310">
        <f t="shared" si="100"/>
        <v>0</v>
      </c>
      <c r="V199" s="310">
        <f t="shared" si="100"/>
        <v>0</v>
      </c>
      <c r="W199" s="310">
        <f t="shared" si="100"/>
        <v>0</v>
      </c>
      <c r="X199" s="310">
        <f t="shared" si="100"/>
        <v>0</v>
      </c>
      <c r="Y199" s="310">
        <f t="shared" si="100"/>
        <v>0</v>
      </c>
      <c r="Z199" s="310">
        <f t="shared" si="100"/>
        <v>0</v>
      </c>
      <c r="AA199" s="148"/>
      <c r="AB199" s="148"/>
    </row>
    <row r="200" spans="1:28" ht="16.5" customHeight="1">
      <c r="A200" s="92" t="str">
        <f t="shared" si="50"/>
        <v>42 - 5004425.DESARROLLO DE NORMAS Y GUIAS TECNICAS EN NUTRICION</v>
      </c>
      <c r="B200" s="92" t="str">
        <f t="shared" si="87"/>
        <v>3000001.ACCIONES COMUNES</v>
      </c>
      <c r="C200" s="92" t="str">
        <f t="shared" si="88"/>
        <v>1001.PRODUCTOS ESPECIFICOS PARA DESARROLLO INFANTIL TEMPRANO</v>
      </c>
      <c r="D200" s="93" t="str">
        <f t="shared" si="53"/>
        <v>00. RECURSOS ORDINARIOS</v>
      </c>
      <c r="E200" s="94" t="str">
        <f t="shared" si="54"/>
        <v>DIRECCION EJECUTIVA DE GESTION ESTRATEGICA Y ARTICULACION EN SALUD PUBLICA</v>
      </c>
      <c r="F200" s="94" t="str">
        <f t="shared" si="55"/>
        <v>DIRECCION DE ATENCION INTEGRAL DE SALUD</v>
      </c>
      <c r="G200" s="95" t="str">
        <f t="shared" si="56"/>
        <v>00. RECURSOS ORDINARIOS</v>
      </c>
      <c r="H200" s="143"/>
      <c r="I200" s="254"/>
      <c r="J200" s="733" t="s">
        <v>332</v>
      </c>
      <c r="K200" s="282"/>
      <c r="L200" s="283"/>
      <c r="M200" s="264">
        <v>22520</v>
      </c>
      <c r="N200" s="192">
        <f t="shared" ref="N200:Z200" si="101">N199+N192</f>
        <v>22522</v>
      </c>
      <c r="O200" s="192">
        <f t="shared" si="101"/>
        <v>0</v>
      </c>
      <c r="P200" s="192">
        <f t="shared" si="101"/>
        <v>0</v>
      </c>
      <c r="Q200" s="192">
        <f t="shared" si="101"/>
        <v>0</v>
      </c>
      <c r="R200" s="192">
        <f t="shared" si="101"/>
        <v>7786</v>
      </c>
      <c r="S200" s="192">
        <f t="shared" si="101"/>
        <v>14736</v>
      </c>
      <c r="T200" s="192">
        <f t="shared" si="101"/>
        <v>0</v>
      </c>
      <c r="U200" s="192">
        <f t="shared" si="101"/>
        <v>0</v>
      </c>
      <c r="V200" s="192">
        <f t="shared" si="101"/>
        <v>0</v>
      </c>
      <c r="W200" s="192">
        <f t="shared" si="101"/>
        <v>0</v>
      </c>
      <c r="X200" s="192">
        <f t="shared" si="101"/>
        <v>0</v>
      </c>
      <c r="Y200" s="192">
        <f t="shared" si="101"/>
        <v>0</v>
      </c>
      <c r="Z200" s="192">
        <f t="shared" si="101"/>
        <v>0</v>
      </c>
      <c r="AA200" s="148"/>
      <c r="AB200" s="148"/>
    </row>
    <row r="201" spans="1:28" ht="11.25" customHeight="1">
      <c r="A201" s="92" t="str">
        <f t="shared" si="50"/>
        <v>42 - 5004425.DESARROLLO DE NORMAS Y GUIAS TECNICAS EN NUTRICION</v>
      </c>
      <c r="B201" s="92" t="str">
        <f t="shared" si="87"/>
        <v>3000001.ACCIONES COMUNES</v>
      </c>
      <c r="C201" s="92" t="str">
        <f t="shared" si="88"/>
        <v>1001.PRODUCTOS ESPECIFICOS PARA DESARROLLO INFANTIL TEMPRANO</v>
      </c>
      <c r="D201" s="93" t="str">
        <f t="shared" si="53"/>
        <v>00. RECURSOS ORDINARIOS</v>
      </c>
      <c r="E201" s="94" t="str">
        <f t="shared" si="54"/>
        <v>DIRECCION EJECUTIVA DE GESTION ESTRATEGICA Y ARTICULACION EN SALUD PUBLICA</v>
      </c>
      <c r="F201" s="94" t="str">
        <f t="shared" si="55"/>
        <v>DIRECCION DE ATENCION INTEGRAL DE SALUD</v>
      </c>
      <c r="G201" s="95" t="str">
        <f t="shared" si="56"/>
        <v>00. RECURSOS ORDINARIOS</v>
      </c>
      <c r="H201" s="284"/>
      <c r="I201" s="285"/>
      <c r="J201" s="734"/>
      <c r="K201" s="33"/>
      <c r="L201" s="268"/>
      <c r="M201" s="311">
        <f>M200-N200</f>
        <v>-2</v>
      </c>
      <c r="N201" s="193"/>
      <c r="O201" s="193"/>
      <c r="P201" s="193"/>
      <c r="Q201" s="193"/>
      <c r="R201" s="193"/>
      <c r="S201" s="193"/>
      <c r="T201" s="193"/>
      <c r="U201" s="193"/>
      <c r="V201" s="193"/>
      <c r="W201" s="193"/>
      <c r="X201" s="193"/>
      <c r="Y201" s="193"/>
      <c r="Z201" s="193"/>
      <c r="AA201" s="104"/>
      <c r="AB201" s="104"/>
    </row>
    <row r="202" spans="1:28" ht="16.5" customHeight="1">
      <c r="A202" s="92" t="str">
        <f t="shared" si="50"/>
        <v>42 - 5004425.DESARROLLO DE NORMAS Y GUIAS TECNICAS EN NUTRICION</v>
      </c>
      <c r="B202" s="92" t="str">
        <f t="shared" si="87"/>
        <v>3000001.ACCIONES COMUNES</v>
      </c>
      <c r="C202" s="92" t="str">
        <f t="shared" si="88"/>
        <v>1001.PRODUCTOS ESPECIFICOS PARA DESARROLLO INFANTIL TEMPRANO</v>
      </c>
      <c r="D202" s="93" t="str">
        <f t="shared" si="53"/>
        <v>00. RECURSOS ORDINARIOS</v>
      </c>
      <c r="E202" s="94" t="str">
        <f t="shared" si="54"/>
        <v>DIRECCION EJECUTIVA DE GESTION ESTRATEGICA Y ARTICULACION EN SALUD PUBLICA</v>
      </c>
      <c r="F202" s="94" t="str">
        <f t="shared" si="55"/>
        <v>DIRECCION DE ATENCION INTEGRAL DE SALUD</v>
      </c>
      <c r="G202" s="95" t="str">
        <f t="shared" si="56"/>
        <v>00. RECURSOS ORDINARIOS</v>
      </c>
      <c r="H202" s="312" t="s">
        <v>333</v>
      </c>
      <c r="I202" s="312"/>
      <c r="J202" s="743"/>
      <c r="K202" s="313"/>
      <c r="L202" s="314"/>
      <c r="M202" s="315"/>
      <c r="N202" s="316"/>
      <c r="O202" s="317"/>
      <c r="P202" s="317"/>
      <c r="Q202" s="317"/>
      <c r="R202" s="317"/>
      <c r="S202" s="317"/>
      <c r="T202" s="317"/>
      <c r="U202" s="317"/>
      <c r="V202" s="317"/>
      <c r="W202" s="317"/>
      <c r="X202" s="317"/>
      <c r="Y202" s="317"/>
      <c r="Z202" s="317"/>
      <c r="AA202" s="104"/>
      <c r="AB202" s="104"/>
    </row>
    <row r="203" spans="1:28" ht="21.75" customHeight="1">
      <c r="A203" s="92" t="str">
        <f t="shared" si="50"/>
        <v>42 - 5004425.DESARROLLO DE NORMAS Y GUIAS TECNICAS EN NUTRICION</v>
      </c>
      <c r="B203" s="92" t="str">
        <f t="shared" si="87"/>
        <v>3000001.ACCIONES COMUNES</v>
      </c>
      <c r="C203" s="92" t="str">
        <f t="shared" si="88"/>
        <v>1001.PRODUCTOS ESPECIFICOS PARA DESARROLLO INFANTIL TEMPRANO</v>
      </c>
      <c r="D203" s="93" t="str">
        <f t="shared" si="53"/>
        <v>00. RECURSOS ORDINARIOS</v>
      </c>
      <c r="E203" s="94" t="str">
        <f t="shared" si="54"/>
        <v>DIRECCION EJECUTIVA DE GESTION ESTRATEGICA Y ARTICULACION EN SALUD PUBLICA</v>
      </c>
      <c r="F203" s="94" t="str">
        <f t="shared" si="55"/>
        <v>DIRECCION DE ATENCION INTEGRAL DE SALUD</v>
      </c>
      <c r="G203" s="95" t="str">
        <f t="shared" si="56"/>
        <v>00. RECURSOS ORDINARIOS</v>
      </c>
      <c r="H203" s="306" t="s">
        <v>334</v>
      </c>
      <c r="I203" s="1005" t="s">
        <v>335</v>
      </c>
      <c r="J203" s="954"/>
      <c r="K203" s="954"/>
      <c r="L203" s="954"/>
      <c r="M203" s="954"/>
      <c r="N203" s="954"/>
      <c r="O203" s="954"/>
      <c r="P203" s="954"/>
      <c r="Q203" s="954"/>
      <c r="R203" s="954"/>
      <c r="S203" s="954"/>
      <c r="T203" s="954"/>
      <c r="U203" s="954"/>
      <c r="V203" s="954"/>
      <c r="W203" s="954"/>
      <c r="X203" s="954"/>
      <c r="Y203" s="954"/>
      <c r="Z203" s="953"/>
      <c r="AA203" s="104"/>
      <c r="AB203" s="104"/>
    </row>
    <row r="204" spans="1:28" ht="24.75" customHeight="1">
      <c r="A204" s="208" t="str">
        <f t="shared" si="50"/>
        <v>42 - 5004425.DESARROLLO DE NORMAS Y GUIAS TECNICAS EN NUTRICION</v>
      </c>
      <c r="B204" s="208" t="str">
        <f t="shared" si="87"/>
        <v>3000001.ACCIONES COMUNES</v>
      </c>
      <c r="C204" s="208" t="str">
        <f t="shared" si="88"/>
        <v>1001.PRODUCTOS ESPECIFICOS PARA DESARROLLO INFANTIL TEMPRANO</v>
      </c>
      <c r="D204" s="209" t="str">
        <f t="shared" si="53"/>
        <v>00. RECURSOS ORDINARIOS</v>
      </c>
      <c r="E204" s="210" t="str">
        <f t="shared" si="54"/>
        <v>DIRECCION EJECUTIVA DE GESTION ESTRATEGICA Y ARTICULACION EN SALUD PUBLICA</v>
      </c>
      <c r="F204" s="210" t="str">
        <f t="shared" si="55"/>
        <v>DIRECCION DE ATENCION INTEGRAL DE SALUD</v>
      </c>
      <c r="G204" s="95" t="str">
        <f t="shared" si="56"/>
        <v>00. RECURSOS ORDINARIOS</v>
      </c>
      <c r="H204" s="111" t="s">
        <v>159</v>
      </c>
      <c r="I204" s="177" t="s">
        <v>160</v>
      </c>
      <c r="J204" s="700" t="s">
        <v>336</v>
      </c>
      <c r="K204" s="255" t="s">
        <v>147</v>
      </c>
      <c r="L204" s="114">
        <v>8</v>
      </c>
      <c r="M204" s="177">
        <v>100</v>
      </c>
      <c r="N204" s="177">
        <f t="shared" ref="N204:N207" si="102">L204*M204</f>
        <v>800</v>
      </c>
      <c r="O204" s="291"/>
      <c r="P204" s="292"/>
      <c r="Q204" s="293"/>
      <c r="R204" s="199">
        <v>300</v>
      </c>
      <c r="S204" s="199">
        <v>300</v>
      </c>
      <c r="T204" s="199">
        <v>200</v>
      </c>
      <c r="U204" s="318"/>
      <c r="V204" s="117"/>
      <c r="W204" s="117"/>
      <c r="X204" s="293"/>
      <c r="Y204" s="293"/>
      <c r="Z204" s="293"/>
      <c r="AA204" s="148"/>
      <c r="AB204" s="148"/>
    </row>
    <row r="205" spans="1:28" ht="31.5" customHeight="1">
      <c r="A205" s="208" t="str">
        <f t="shared" si="50"/>
        <v>42 - 5004425.DESARROLLO DE NORMAS Y GUIAS TECNICAS EN NUTRICION</v>
      </c>
      <c r="B205" s="208" t="str">
        <f t="shared" si="87"/>
        <v>3000001.ACCIONES COMUNES</v>
      </c>
      <c r="C205" s="208" t="str">
        <f t="shared" si="88"/>
        <v>1001.PRODUCTOS ESPECIFICOS PARA DESARROLLO INFANTIL TEMPRANO</v>
      </c>
      <c r="D205" s="209" t="str">
        <f t="shared" si="53"/>
        <v>00. RECURSOS ORDINARIOS</v>
      </c>
      <c r="E205" s="210" t="str">
        <f t="shared" si="54"/>
        <v>DIRECCION EJECUTIVA DE GESTION ESTRATEGICA Y ARTICULACION EN SALUD PUBLICA</v>
      </c>
      <c r="F205" s="210" t="str">
        <f t="shared" si="55"/>
        <v>DIRECCION DE ATENCION INTEGRAL DE SALUD</v>
      </c>
      <c r="G205" s="95" t="str">
        <f t="shared" si="56"/>
        <v>00. RECURSOS ORDINARIOS</v>
      </c>
      <c r="H205" s="111" t="s">
        <v>144</v>
      </c>
      <c r="I205" s="144" t="s">
        <v>311</v>
      </c>
      <c r="J205" s="744" t="s">
        <v>337</v>
      </c>
      <c r="K205" s="255" t="s">
        <v>147</v>
      </c>
      <c r="L205" s="114">
        <v>28</v>
      </c>
      <c r="M205" s="145">
        <v>147</v>
      </c>
      <c r="N205" s="199">
        <f t="shared" si="102"/>
        <v>4116</v>
      </c>
      <c r="O205" s="293"/>
      <c r="P205" s="319"/>
      <c r="Q205" s="121"/>
      <c r="R205" s="199">
        <v>1470</v>
      </c>
      <c r="S205" s="199">
        <v>1470</v>
      </c>
      <c r="T205" s="117">
        <v>1176</v>
      </c>
      <c r="U205" s="318"/>
      <c r="V205" s="117"/>
      <c r="W205" s="117"/>
      <c r="X205" s="293"/>
      <c r="Y205" s="293"/>
      <c r="Z205" s="293"/>
      <c r="AA205" s="148"/>
      <c r="AB205" s="148"/>
    </row>
    <row r="206" spans="1:28" ht="18" customHeight="1">
      <c r="A206" s="208" t="str">
        <f t="shared" si="50"/>
        <v>42 - 5004425.DESARROLLO DE NORMAS Y GUIAS TECNICAS EN NUTRICION</v>
      </c>
      <c r="B206" s="208" t="str">
        <f t="shared" si="87"/>
        <v>3000001.ACCIONES COMUNES</v>
      </c>
      <c r="C206" s="208" t="str">
        <f t="shared" si="88"/>
        <v>1001.PRODUCTOS ESPECIFICOS PARA DESARROLLO INFANTIL TEMPRANO</v>
      </c>
      <c r="D206" s="209" t="str">
        <f t="shared" si="53"/>
        <v>00. RECURSOS ORDINARIOS</v>
      </c>
      <c r="E206" s="210" t="str">
        <f t="shared" si="54"/>
        <v>DIRECCION EJECUTIVA DE GESTION ESTRATEGICA Y ARTICULACION EN SALUD PUBLICA</v>
      </c>
      <c r="F206" s="210" t="str">
        <f t="shared" si="55"/>
        <v>DIRECCION DE ATENCION INTEGRAL DE SALUD</v>
      </c>
      <c r="G206" s="95" t="str">
        <f t="shared" si="56"/>
        <v>00. RECURSOS ORDINARIOS</v>
      </c>
      <c r="H206" s="111" t="s">
        <v>280</v>
      </c>
      <c r="I206" s="112" t="s">
        <v>228</v>
      </c>
      <c r="J206" s="720" t="s">
        <v>229</v>
      </c>
      <c r="K206" s="112" t="s">
        <v>338</v>
      </c>
      <c r="L206" s="112">
        <v>150</v>
      </c>
      <c r="M206" s="320">
        <v>0.5</v>
      </c>
      <c r="N206" s="199">
        <f t="shared" si="102"/>
        <v>75</v>
      </c>
      <c r="O206" s="291"/>
      <c r="P206" s="292">
        <f t="shared" ref="P206:P218" si="103">N206</f>
        <v>75</v>
      </c>
      <c r="Q206" s="199"/>
      <c r="R206" s="146"/>
      <c r="S206" s="321"/>
      <c r="T206" s="117"/>
      <c r="U206" s="318"/>
      <c r="V206" s="117"/>
      <c r="W206" s="117"/>
      <c r="X206" s="293"/>
      <c r="Y206" s="293"/>
      <c r="Z206" s="293"/>
      <c r="AA206" s="148"/>
      <c r="AB206" s="148"/>
    </row>
    <row r="207" spans="1:28" ht="27" customHeight="1">
      <c r="A207" s="208" t="str">
        <f t="shared" si="50"/>
        <v>42 - 5004425.DESARROLLO DE NORMAS Y GUIAS TECNICAS EN NUTRICION</v>
      </c>
      <c r="B207" s="208" t="str">
        <f t="shared" si="87"/>
        <v>3000001.ACCIONES COMUNES</v>
      </c>
      <c r="C207" s="208" t="str">
        <f t="shared" si="88"/>
        <v>1001.PRODUCTOS ESPECIFICOS PARA DESARROLLO INFANTIL TEMPRANO</v>
      </c>
      <c r="D207" s="209" t="str">
        <f t="shared" si="53"/>
        <v>00. RECURSOS ORDINARIOS</v>
      </c>
      <c r="E207" s="210" t="str">
        <f t="shared" si="54"/>
        <v>DIRECCION EJECUTIVA DE GESTION ESTRATEGICA Y ARTICULACION EN SALUD PUBLICA</v>
      </c>
      <c r="F207" s="210" t="str">
        <f t="shared" si="55"/>
        <v>DIRECCION DE ATENCION INTEGRAL DE SALUD</v>
      </c>
      <c r="G207" s="95" t="str">
        <f t="shared" si="56"/>
        <v>00. RECURSOS ORDINARIOS</v>
      </c>
      <c r="H207" s="111" t="s">
        <v>280</v>
      </c>
      <c r="I207" s="177" t="s">
        <v>182</v>
      </c>
      <c r="J207" s="728" t="s">
        <v>310</v>
      </c>
      <c r="K207" s="271" t="s">
        <v>168</v>
      </c>
      <c r="L207" s="182">
        <v>217</v>
      </c>
      <c r="M207" s="199">
        <v>0.65</v>
      </c>
      <c r="N207" s="199">
        <f t="shared" si="102"/>
        <v>141.05000000000001</v>
      </c>
      <c r="O207" s="291"/>
      <c r="P207" s="292">
        <f t="shared" si="103"/>
        <v>141.05000000000001</v>
      </c>
      <c r="Q207" s="199"/>
      <c r="R207" s="146"/>
      <c r="S207" s="321"/>
      <c r="T207" s="318"/>
      <c r="U207" s="293"/>
      <c r="V207" s="293"/>
      <c r="W207" s="293"/>
      <c r="X207" s="322"/>
      <c r="Y207" s="293"/>
      <c r="Z207" s="293"/>
      <c r="AA207" s="148"/>
      <c r="AB207" s="148"/>
    </row>
    <row r="208" spans="1:28" ht="27" customHeight="1">
      <c r="A208" s="208" t="str">
        <f t="shared" si="50"/>
        <v>42 - 5004425.DESARROLLO DE NORMAS Y GUIAS TECNICAS EN NUTRICION</v>
      </c>
      <c r="B208" s="208" t="str">
        <f t="shared" si="87"/>
        <v>3000001.ACCIONES COMUNES</v>
      </c>
      <c r="C208" s="208" t="str">
        <f t="shared" si="88"/>
        <v>1001.PRODUCTOS ESPECIFICOS PARA DESARROLLO INFANTIL TEMPRANO</v>
      </c>
      <c r="D208" s="209" t="str">
        <f t="shared" si="53"/>
        <v>00. RECURSOS ORDINARIOS</v>
      </c>
      <c r="E208" s="210" t="str">
        <f t="shared" si="54"/>
        <v>DIRECCION EJECUTIVA DE GESTION ESTRATEGICA Y ARTICULACION EN SALUD PUBLICA</v>
      </c>
      <c r="F208" s="210" t="str">
        <f t="shared" si="55"/>
        <v>DIRECCION DE ATENCION INTEGRAL DE SALUD</v>
      </c>
      <c r="G208" s="95" t="str">
        <f t="shared" si="56"/>
        <v>00. RECURSOS ORDINARIOS</v>
      </c>
      <c r="H208" s="111" t="s">
        <v>265</v>
      </c>
      <c r="I208" s="144" t="s">
        <v>266</v>
      </c>
      <c r="J208" s="700" t="s">
        <v>339</v>
      </c>
      <c r="K208" s="323" t="s">
        <v>152</v>
      </c>
      <c r="L208" s="114">
        <v>141</v>
      </c>
      <c r="M208" s="145">
        <v>17</v>
      </c>
      <c r="N208" s="199">
        <v>2413</v>
      </c>
      <c r="O208" s="291"/>
      <c r="P208" s="292">
        <f t="shared" si="103"/>
        <v>2413</v>
      </c>
      <c r="Q208" s="199"/>
      <c r="R208" s="146"/>
      <c r="S208" s="321"/>
      <c r="T208" s="318"/>
      <c r="U208" s="293"/>
      <c r="V208" s="293"/>
      <c r="W208" s="293"/>
      <c r="X208" s="322"/>
      <c r="Y208" s="293"/>
      <c r="Z208" s="293"/>
      <c r="AA208" s="148"/>
      <c r="AB208" s="148"/>
    </row>
    <row r="209" spans="1:28" ht="27" customHeight="1">
      <c r="A209" s="208" t="str">
        <f t="shared" si="50"/>
        <v>42 - 5004425.DESARROLLO DE NORMAS Y GUIAS TECNICAS EN NUTRICION</v>
      </c>
      <c r="B209" s="208" t="str">
        <f t="shared" ref="B209:B237" si="104">VLOOKUP(A209,Estructura,3,FALSE)</f>
        <v>3000001.ACCIONES COMUNES</v>
      </c>
      <c r="C209" s="208" t="str">
        <f t="shared" ref="C209:C237" si="105">VLOOKUP(A209,Estructura,2,FALSE)</f>
        <v>1001.PRODUCTOS ESPECIFICOS PARA DESARROLLO INFANTIL TEMPRANO</v>
      </c>
      <c r="D209" s="209" t="str">
        <f t="shared" si="53"/>
        <v>00. RECURSOS ORDINARIOS</v>
      </c>
      <c r="E209" s="210" t="str">
        <f t="shared" si="54"/>
        <v>DIRECCION EJECUTIVA DE GESTION ESTRATEGICA Y ARTICULACION EN SALUD PUBLICA</v>
      </c>
      <c r="F209" s="210" t="str">
        <f t="shared" si="55"/>
        <v>DIRECCION DE ATENCION INTEGRAL DE SALUD</v>
      </c>
      <c r="G209" s="95" t="str">
        <f t="shared" si="56"/>
        <v>00. RECURSOS ORDINARIOS</v>
      </c>
      <c r="H209" s="111" t="s">
        <v>280</v>
      </c>
      <c r="I209" s="324" t="s">
        <v>340</v>
      </c>
      <c r="J209" s="700" t="s">
        <v>341</v>
      </c>
      <c r="K209" s="255" t="s">
        <v>168</v>
      </c>
      <c r="L209" s="114">
        <v>5</v>
      </c>
      <c r="M209" s="199">
        <v>4.5</v>
      </c>
      <c r="N209" s="199">
        <f t="shared" ref="N209:N218" si="106">L209*M209</f>
        <v>22.5</v>
      </c>
      <c r="O209" s="291"/>
      <c r="P209" s="292">
        <f t="shared" si="103"/>
        <v>22.5</v>
      </c>
      <c r="Q209" s="199"/>
      <c r="R209" s="146"/>
      <c r="S209" s="321"/>
      <c r="T209" s="318"/>
      <c r="U209" s="293"/>
      <c r="V209" s="293"/>
      <c r="W209" s="293"/>
      <c r="X209" s="322"/>
      <c r="Y209" s="293"/>
      <c r="Z209" s="293"/>
      <c r="AA209" s="148"/>
      <c r="AB209" s="148"/>
    </row>
    <row r="210" spans="1:28" ht="27" customHeight="1">
      <c r="A210" s="208" t="str">
        <f t="shared" si="50"/>
        <v>42 - 5004425.DESARROLLO DE NORMAS Y GUIAS TECNICAS EN NUTRICION</v>
      </c>
      <c r="B210" s="208" t="str">
        <f t="shared" si="104"/>
        <v>3000001.ACCIONES COMUNES</v>
      </c>
      <c r="C210" s="208" t="str">
        <f t="shared" si="105"/>
        <v>1001.PRODUCTOS ESPECIFICOS PARA DESARROLLO INFANTIL TEMPRANO</v>
      </c>
      <c r="D210" s="209" t="str">
        <f t="shared" si="53"/>
        <v>00. RECURSOS ORDINARIOS</v>
      </c>
      <c r="E210" s="210" t="str">
        <f t="shared" si="54"/>
        <v>DIRECCION EJECUTIVA DE GESTION ESTRATEGICA Y ARTICULACION EN SALUD PUBLICA</v>
      </c>
      <c r="F210" s="210" t="str">
        <f t="shared" si="55"/>
        <v>DIRECCION DE ATENCION INTEGRAL DE SALUD</v>
      </c>
      <c r="G210" s="95" t="str">
        <f t="shared" si="56"/>
        <v>00. RECURSOS ORDINARIOS</v>
      </c>
      <c r="H210" s="111" t="s">
        <v>280</v>
      </c>
      <c r="I210" s="324" t="s">
        <v>342</v>
      </c>
      <c r="J210" s="700" t="s">
        <v>343</v>
      </c>
      <c r="K210" s="255" t="s">
        <v>168</v>
      </c>
      <c r="L210" s="114">
        <v>5</v>
      </c>
      <c r="M210" s="199">
        <v>4.5</v>
      </c>
      <c r="N210" s="199">
        <f t="shared" si="106"/>
        <v>22.5</v>
      </c>
      <c r="O210" s="291"/>
      <c r="P210" s="292">
        <f t="shared" si="103"/>
        <v>22.5</v>
      </c>
      <c r="Q210" s="199"/>
      <c r="R210" s="146"/>
      <c r="S210" s="321"/>
      <c r="T210" s="318"/>
      <c r="U210" s="293"/>
      <c r="V210" s="293"/>
      <c r="W210" s="293"/>
      <c r="X210" s="322"/>
      <c r="Y210" s="293"/>
      <c r="Z210" s="293"/>
      <c r="AA210" s="148"/>
      <c r="AB210" s="148"/>
    </row>
    <row r="211" spans="1:28" ht="27" customHeight="1">
      <c r="A211" s="208" t="str">
        <f t="shared" si="50"/>
        <v>42 - 5004425.DESARROLLO DE NORMAS Y GUIAS TECNICAS EN NUTRICION</v>
      </c>
      <c r="B211" s="208" t="str">
        <f t="shared" si="104"/>
        <v>3000001.ACCIONES COMUNES</v>
      </c>
      <c r="C211" s="208" t="str">
        <f t="shared" si="105"/>
        <v>1001.PRODUCTOS ESPECIFICOS PARA DESARROLLO INFANTIL TEMPRANO</v>
      </c>
      <c r="D211" s="209" t="str">
        <f t="shared" si="53"/>
        <v>00. RECURSOS ORDINARIOS</v>
      </c>
      <c r="E211" s="210" t="str">
        <f t="shared" si="54"/>
        <v>DIRECCION EJECUTIVA DE GESTION ESTRATEGICA Y ARTICULACION EN SALUD PUBLICA</v>
      </c>
      <c r="F211" s="210" t="str">
        <f t="shared" si="55"/>
        <v>DIRECCION DE ATENCION INTEGRAL DE SALUD</v>
      </c>
      <c r="G211" s="95" t="str">
        <f t="shared" si="56"/>
        <v>00. RECURSOS ORDINARIOS</v>
      </c>
      <c r="H211" s="111" t="s">
        <v>280</v>
      </c>
      <c r="I211" s="324" t="s">
        <v>344</v>
      </c>
      <c r="J211" s="700" t="s">
        <v>345</v>
      </c>
      <c r="K211" s="255" t="s">
        <v>168</v>
      </c>
      <c r="L211" s="114">
        <v>4</v>
      </c>
      <c r="M211" s="199">
        <v>3.5</v>
      </c>
      <c r="N211" s="199">
        <f t="shared" si="106"/>
        <v>14</v>
      </c>
      <c r="O211" s="291"/>
      <c r="P211" s="292">
        <f t="shared" si="103"/>
        <v>14</v>
      </c>
      <c r="Q211" s="199"/>
      <c r="R211" s="146"/>
      <c r="S211" s="321"/>
      <c r="T211" s="318"/>
      <c r="U211" s="293"/>
      <c r="V211" s="293"/>
      <c r="W211" s="293"/>
      <c r="X211" s="322"/>
      <c r="Y211" s="293"/>
      <c r="Z211" s="293"/>
      <c r="AA211" s="148"/>
      <c r="AB211" s="148"/>
    </row>
    <row r="212" spans="1:28" ht="27" customHeight="1">
      <c r="A212" s="208" t="str">
        <f t="shared" si="50"/>
        <v>42 - 5004425.DESARROLLO DE NORMAS Y GUIAS TECNICAS EN NUTRICION</v>
      </c>
      <c r="B212" s="208" t="str">
        <f t="shared" si="104"/>
        <v>3000001.ACCIONES COMUNES</v>
      </c>
      <c r="C212" s="208" t="str">
        <f t="shared" si="105"/>
        <v>1001.PRODUCTOS ESPECIFICOS PARA DESARROLLO INFANTIL TEMPRANO</v>
      </c>
      <c r="D212" s="209" t="str">
        <f t="shared" si="53"/>
        <v>00. RECURSOS ORDINARIOS</v>
      </c>
      <c r="E212" s="210" t="str">
        <f t="shared" si="54"/>
        <v>DIRECCION EJECUTIVA DE GESTION ESTRATEGICA Y ARTICULACION EN SALUD PUBLICA</v>
      </c>
      <c r="F212" s="210" t="str">
        <f t="shared" si="55"/>
        <v>DIRECCION DE ATENCION INTEGRAL DE SALUD</v>
      </c>
      <c r="G212" s="95" t="str">
        <f t="shared" si="56"/>
        <v>00. RECURSOS ORDINARIOS</v>
      </c>
      <c r="H212" s="111" t="s">
        <v>280</v>
      </c>
      <c r="I212" s="324" t="s">
        <v>346</v>
      </c>
      <c r="J212" s="700" t="s">
        <v>347</v>
      </c>
      <c r="K212" s="255" t="s">
        <v>168</v>
      </c>
      <c r="L212" s="114">
        <v>4</v>
      </c>
      <c r="M212" s="145">
        <v>5.5</v>
      </c>
      <c r="N212" s="199">
        <f t="shared" si="106"/>
        <v>22</v>
      </c>
      <c r="O212" s="291"/>
      <c r="P212" s="292">
        <f t="shared" si="103"/>
        <v>22</v>
      </c>
      <c r="Q212" s="199"/>
      <c r="R212" s="146"/>
      <c r="S212" s="321"/>
      <c r="T212" s="318"/>
      <c r="U212" s="293"/>
      <c r="V212" s="293"/>
      <c r="W212" s="293"/>
      <c r="X212" s="322"/>
      <c r="Y212" s="293"/>
      <c r="Z212" s="293"/>
      <c r="AA212" s="148"/>
      <c r="AB212" s="148"/>
    </row>
    <row r="213" spans="1:28" ht="27" customHeight="1">
      <c r="A213" s="208" t="str">
        <f t="shared" si="50"/>
        <v>42 - 5004425.DESARROLLO DE NORMAS Y GUIAS TECNICAS EN NUTRICION</v>
      </c>
      <c r="B213" s="208" t="str">
        <f t="shared" si="104"/>
        <v>3000001.ACCIONES COMUNES</v>
      </c>
      <c r="C213" s="208" t="str">
        <f t="shared" si="105"/>
        <v>1001.PRODUCTOS ESPECIFICOS PARA DESARROLLO INFANTIL TEMPRANO</v>
      </c>
      <c r="D213" s="209" t="str">
        <f t="shared" si="53"/>
        <v>00. RECURSOS ORDINARIOS</v>
      </c>
      <c r="E213" s="210" t="str">
        <f t="shared" si="54"/>
        <v>DIRECCION EJECUTIVA DE GESTION ESTRATEGICA Y ARTICULACION EN SALUD PUBLICA</v>
      </c>
      <c r="F213" s="210" t="str">
        <f t="shared" si="55"/>
        <v>DIRECCION DE ATENCION INTEGRAL DE SALUD</v>
      </c>
      <c r="G213" s="95" t="str">
        <f t="shared" si="56"/>
        <v>00. RECURSOS ORDINARIOS</v>
      </c>
      <c r="H213" s="111" t="s">
        <v>269</v>
      </c>
      <c r="I213" s="308" t="s">
        <v>219</v>
      </c>
      <c r="J213" s="745" t="s">
        <v>220</v>
      </c>
      <c r="K213" s="323" t="s">
        <v>168</v>
      </c>
      <c r="L213" s="325">
        <v>1494</v>
      </c>
      <c r="M213" s="237">
        <v>0.1</v>
      </c>
      <c r="N213" s="199">
        <f t="shared" si="106"/>
        <v>149.4</v>
      </c>
      <c r="O213" s="291"/>
      <c r="P213" s="292">
        <f t="shared" si="103"/>
        <v>149.4</v>
      </c>
      <c r="Q213" s="199"/>
      <c r="R213" s="146"/>
      <c r="S213" s="321"/>
      <c r="T213" s="318"/>
      <c r="U213" s="293"/>
      <c r="V213" s="293"/>
      <c r="W213" s="293"/>
      <c r="X213" s="322"/>
      <c r="Y213" s="293"/>
      <c r="Z213" s="293"/>
      <c r="AA213" s="148"/>
      <c r="AB213" s="148"/>
    </row>
    <row r="214" spans="1:28" ht="27" customHeight="1">
      <c r="A214" s="208" t="str">
        <f t="shared" si="50"/>
        <v>42 - 5004425.DESARROLLO DE NORMAS Y GUIAS TECNICAS EN NUTRICION</v>
      </c>
      <c r="B214" s="208" t="str">
        <f t="shared" si="104"/>
        <v>3000001.ACCIONES COMUNES</v>
      </c>
      <c r="C214" s="208" t="str">
        <f t="shared" si="105"/>
        <v>1001.PRODUCTOS ESPECIFICOS PARA DESARROLLO INFANTIL TEMPRANO</v>
      </c>
      <c r="D214" s="209" t="str">
        <f t="shared" si="53"/>
        <v>00. RECURSOS ORDINARIOS</v>
      </c>
      <c r="E214" s="210" t="str">
        <f t="shared" si="54"/>
        <v>DIRECCION EJECUTIVA DE GESTION ESTRATEGICA Y ARTICULACION EN SALUD PUBLICA</v>
      </c>
      <c r="F214" s="210" t="str">
        <f t="shared" si="55"/>
        <v>DIRECCION DE ATENCION INTEGRAL DE SALUD</v>
      </c>
      <c r="G214" s="95" t="str">
        <f t="shared" si="56"/>
        <v>00. RECURSOS ORDINARIOS</v>
      </c>
      <c r="H214" s="111" t="s">
        <v>280</v>
      </c>
      <c r="I214" s="308" t="s">
        <v>348</v>
      </c>
      <c r="J214" s="745" t="s">
        <v>349</v>
      </c>
      <c r="K214" s="323" t="s">
        <v>168</v>
      </c>
      <c r="L214" s="325">
        <v>101</v>
      </c>
      <c r="M214" s="237">
        <v>0.6</v>
      </c>
      <c r="N214" s="199">
        <f t="shared" si="106"/>
        <v>60.599999999999994</v>
      </c>
      <c r="O214" s="291"/>
      <c r="P214" s="292">
        <f t="shared" si="103"/>
        <v>60.599999999999994</v>
      </c>
      <c r="Q214" s="199"/>
      <c r="R214" s="146"/>
      <c r="S214" s="321"/>
      <c r="T214" s="318"/>
      <c r="U214" s="293"/>
      <c r="V214" s="293"/>
      <c r="W214" s="293"/>
      <c r="X214" s="322"/>
      <c r="Y214" s="293"/>
      <c r="Z214" s="293"/>
      <c r="AA214" s="148"/>
      <c r="AB214" s="148"/>
    </row>
    <row r="215" spans="1:28" ht="27" customHeight="1">
      <c r="A215" s="208" t="str">
        <f t="shared" si="50"/>
        <v>42 - 5004425.DESARROLLO DE NORMAS Y GUIAS TECNICAS EN NUTRICION</v>
      </c>
      <c r="B215" s="208" t="str">
        <f t="shared" si="104"/>
        <v>3000001.ACCIONES COMUNES</v>
      </c>
      <c r="C215" s="208" t="str">
        <f t="shared" si="105"/>
        <v>1001.PRODUCTOS ESPECIFICOS PARA DESARROLLO INFANTIL TEMPRANO</v>
      </c>
      <c r="D215" s="209" t="str">
        <f t="shared" si="53"/>
        <v>00. RECURSOS ORDINARIOS</v>
      </c>
      <c r="E215" s="210" t="str">
        <f t="shared" si="54"/>
        <v>DIRECCION EJECUTIVA DE GESTION ESTRATEGICA Y ARTICULACION EN SALUD PUBLICA</v>
      </c>
      <c r="F215" s="210" t="str">
        <f t="shared" si="55"/>
        <v>DIRECCION DE ATENCION INTEGRAL DE SALUD</v>
      </c>
      <c r="G215" s="95" t="str">
        <f t="shared" si="56"/>
        <v>00. RECURSOS ORDINARIOS</v>
      </c>
      <c r="H215" s="111" t="s">
        <v>280</v>
      </c>
      <c r="I215" s="324" t="s">
        <v>350</v>
      </c>
      <c r="J215" s="745" t="s">
        <v>351</v>
      </c>
      <c r="K215" s="323" t="s">
        <v>168</v>
      </c>
      <c r="L215" s="325">
        <v>3</v>
      </c>
      <c r="M215" s="237">
        <v>4.5</v>
      </c>
      <c r="N215" s="199">
        <f t="shared" si="106"/>
        <v>13.5</v>
      </c>
      <c r="O215" s="291"/>
      <c r="P215" s="292">
        <f t="shared" si="103"/>
        <v>13.5</v>
      </c>
      <c r="Q215" s="199"/>
      <c r="R215" s="146"/>
      <c r="S215" s="321"/>
      <c r="T215" s="318"/>
      <c r="U215" s="293"/>
      <c r="V215" s="293"/>
      <c r="W215" s="293"/>
      <c r="X215" s="322"/>
      <c r="Y215" s="293"/>
      <c r="Z215" s="293"/>
      <c r="AA215" s="148"/>
      <c r="AB215" s="148"/>
    </row>
    <row r="216" spans="1:28" ht="27" customHeight="1">
      <c r="A216" s="208" t="str">
        <f t="shared" si="50"/>
        <v>42 - 5004425.DESARROLLO DE NORMAS Y GUIAS TECNICAS EN NUTRICION</v>
      </c>
      <c r="B216" s="208" t="str">
        <f t="shared" si="104"/>
        <v>3000001.ACCIONES COMUNES</v>
      </c>
      <c r="C216" s="208" t="str">
        <f t="shared" si="105"/>
        <v>1001.PRODUCTOS ESPECIFICOS PARA DESARROLLO INFANTIL TEMPRANO</v>
      </c>
      <c r="D216" s="209" t="str">
        <f t="shared" si="53"/>
        <v>00. RECURSOS ORDINARIOS</v>
      </c>
      <c r="E216" s="210" t="str">
        <f t="shared" si="54"/>
        <v>DIRECCION EJECUTIVA DE GESTION ESTRATEGICA Y ARTICULACION EN SALUD PUBLICA</v>
      </c>
      <c r="F216" s="210" t="str">
        <f t="shared" si="55"/>
        <v>DIRECCION DE ATENCION INTEGRAL DE SALUD</v>
      </c>
      <c r="G216" s="95" t="str">
        <f t="shared" si="56"/>
        <v>00. RECURSOS ORDINARIOS</v>
      </c>
      <c r="H216" s="111" t="s">
        <v>280</v>
      </c>
      <c r="I216" s="324" t="s">
        <v>352</v>
      </c>
      <c r="J216" s="745" t="s">
        <v>353</v>
      </c>
      <c r="K216" s="323" t="s">
        <v>168</v>
      </c>
      <c r="L216" s="325">
        <v>5</v>
      </c>
      <c r="M216" s="237">
        <v>2.9</v>
      </c>
      <c r="N216" s="199">
        <f t="shared" si="106"/>
        <v>14.5</v>
      </c>
      <c r="O216" s="291"/>
      <c r="P216" s="292">
        <f t="shared" si="103"/>
        <v>14.5</v>
      </c>
      <c r="Q216" s="199"/>
      <c r="R216" s="146"/>
      <c r="S216" s="321"/>
      <c r="T216" s="318"/>
      <c r="U216" s="293"/>
      <c r="V216" s="293"/>
      <c r="W216" s="293"/>
      <c r="X216" s="322"/>
      <c r="Y216" s="293"/>
      <c r="Z216" s="293"/>
      <c r="AA216" s="148"/>
      <c r="AB216" s="148"/>
    </row>
    <row r="217" spans="1:28" ht="27" customHeight="1">
      <c r="A217" s="208" t="str">
        <f t="shared" si="50"/>
        <v>42 - 5004425.DESARROLLO DE NORMAS Y GUIAS TECNICAS EN NUTRICION</v>
      </c>
      <c r="B217" s="208" t="str">
        <f t="shared" si="104"/>
        <v>3000001.ACCIONES COMUNES</v>
      </c>
      <c r="C217" s="208" t="str">
        <f t="shared" si="105"/>
        <v>1001.PRODUCTOS ESPECIFICOS PARA DESARROLLO INFANTIL TEMPRANO</v>
      </c>
      <c r="D217" s="209" t="str">
        <f t="shared" si="53"/>
        <v>00. RECURSOS ORDINARIOS</v>
      </c>
      <c r="E217" s="210" t="str">
        <f t="shared" si="54"/>
        <v>DIRECCION EJECUTIVA DE GESTION ESTRATEGICA Y ARTICULACION EN SALUD PUBLICA</v>
      </c>
      <c r="F217" s="210" t="str">
        <f t="shared" si="55"/>
        <v>DIRECCION DE ATENCION INTEGRAL DE SALUD</v>
      </c>
      <c r="G217" s="95" t="str">
        <f t="shared" si="56"/>
        <v>00. RECURSOS ORDINARIOS</v>
      </c>
      <c r="H217" s="111" t="s">
        <v>280</v>
      </c>
      <c r="I217" s="324" t="s">
        <v>354</v>
      </c>
      <c r="J217" s="745" t="s">
        <v>355</v>
      </c>
      <c r="K217" s="323" t="s">
        <v>168</v>
      </c>
      <c r="L217" s="325">
        <v>5</v>
      </c>
      <c r="M217" s="237">
        <v>3</v>
      </c>
      <c r="N217" s="199">
        <f t="shared" si="106"/>
        <v>15</v>
      </c>
      <c r="O217" s="291"/>
      <c r="P217" s="292">
        <f t="shared" si="103"/>
        <v>15</v>
      </c>
      <c r="Q217" s="199"/>
      <c r="R217" s="146"/>
      <c r="S217" s="321"/>
      <c r="T217" s="318"/>
      <c r="U217" s="293"/>
      <c r="V217" s="293"/>
      <c r="W217" s="293"/>
      <c r="X217" s="322"/>
      <c r="Y217" s="293"/>
      <c r="Z217" s="293"/>
      <c r="AA217" s="148"/>
      <c r="AB217" s="148"/>
    </row>
    <row r="218" spans="1:28" ht="27" customHeight="1">
      <c r="A218" s="208" t="str">
        <f t="shared" si="50"/>
        <v>42 - 5004425.DESARROLLO DE NORMAS Y GUIAS TECNICAS EN NUTRICION</v>
      </c>
      <c r="B218" s="208" t="str">
        <f t="shared" si="104"/>
        <v>3000001.ACCIONES COMUNES</v>
      </c>
      <c r="C218" s="208" t="str">
        <f t="shared" si="105"/>
        <v>1001.PRODUCTOS ESPECIFICOS PARA DESARROLLO INFANTIL TEMPRANO</v>
      </c>
      <c r="D218" s="209" t="str">
        <f t="shared" si="53"/>
        <v>00. RECURSOS ORDINARIOS</v>
      </c>
      <c r="E218" s="210" t="str">
        <f t="shared" si="54"/>
        <v>DIRECCION EJECUTIVA DE GESTION ESTRATEGICA Y ARTICULACION EN SALUD PUBLICA</v>
      </c>
      <c r="F218" s="210" t="str">
        <f t="shared" si="55"/>
        <v>DIRECCION DE ATENCION INTEGRAL DE SALUD</v>
      </c>
      <c r="G218" s="95" t="str">
        <f t="shared" si="56"/>
        <v>00. RECURSOS ORDINARIOS</v>
      </c>
      <c r="H218" s="111" t="s">
        <v>280</v>
      </c>
      <c r="I218" s="324" t="s">
        <v>356</v>
      </c>
      <c r="J218" s="745" t="s">
        <v>357</v>
      </c>
      <c r="K218" s="323" t="s">
        <v>168</v>
      </c>
      <c r="L218" s="325">
        <v>5</v>
      </c>
      <c r="M218" s="237">
        <v>2.5</v>
      </c>
      <c r="N218" s="199">
        <f t="shared" si="106"/>
        <v>12.5</v>
      </c>
      <c r="O218" s="291"/>
      <c r="P218" s="292">
        <f t="shared" si="103"/>
        <v>12.5</v>
      </c>
      <c r="Q218" s="199"/>
      <c r="R218" s="146"/>
      <c r="S218" s="321"/>
      <c r="T218" s="318"/>
      <c r="U218" s="293"/>
      <c r="V218" s="293"/>
      <c r="W218" s="293"/>
      <c r="X218" s="322"/>
      <c r="Y218" s="293"/>
      <c r="Z218" s="293"/>
      <c r="AA218" s="148"/>
      <c r="AB218" s="148"/>
    </row>
    <row r="219" spans="1:28" ht="27" customHeight="1">
      <c r="A219" s="92" t="str">
        <f t="shared" si="50"/>
        <v>42 - 5004425.DESARROLLO DE NORMAS Y GUIAS TECNICAS EN NUTRICION</v>
      </c>
      <c r="B219" s="92" t="str">
        <f t="shared" si="104"/>
        <v>3000001.ACCIONES COMUNES</v>
      </c>
      <c r="C219" s="92" t="str">
        <f t="shared" si="105"/>
        <v>1001.PRODUCTOS ESPECIFICOS PARA DESARROLLO INFANTIL TEMPRANO</v>
      </c>
      <c r="D219" s="93" t="str">
        <f t="shared" si="53"/>
        <v>00. RECURSOS ORDINARIOS</v>
      </c>
      <c r="E219" s="94" t="str">
        <f t="shared" si="54"/>
        <v>DIRECCION EJECUTIVA DE GESTION ESTRATEGICA Y ARTICULACION EN SALUD PUBLICA</v>
      </c>
      <c r="F219" s="94" t="str">
        <f t="shared" si="55"/>
        <v>DIRECCION DE ATENCION INTEGRAL DE SALUD</v>
      </c>
      <c r="G219" s="95" t="str">
        <f t="shared" si="56"/>
        <v>00. RECURSOS ORDINARIOS</v>
      </c>
      <c r="H219" s="111"/>
      <c r="I219" s="324"/>
      <c r="J219" s="742" t="s">
        <v>358</v>
      </c>
      <c r="K219" s="323"/>
      <c r="L219" s="325"/>
      <c r="M219" s="237"/>
      <c r="N219" s="326">
        <f t="shared" ref="N219:Z219" si="107">SUM(N204:N218)</f>
        <v>7891.55</v>
      </c>
      <c r="O219" s="326">
        <f t="shared" si="107"/>
        <v>0</v>
      </c>
      <c r="P219" s="326">
        <f t="shared" si="107"/>
        <v>2975.55</v>
      </c>
      <c r="Q219" s="326">
        <f t="shared" si="107"/>
        <v>0</v>
      </c>
      <c r="R219" s="326">
        <f t="shared" si="107"/>
        <v>1770</v>
      </c>
      <c r="S219" s="326">
        <f t="shared" si="107"/>
        <v>1770</v>
      </c>
      <c r="T219" s="326">
        <f t="shared" si="107"/>
        <v>1376</v>
      </c>
      <c r="U219" s="326">
        <f t="shared" si="107"/>
        <v>0</v>
      </c>
      <c r="V219" s="326">
        <f t="shared" si="107"/>
        <v>0</v>
      </c>
      <c r="W219" s="326">
        <f t="shared" si="107"/>
        <v>0</v>
      </c>
      <c r="X219" s="326">
        <f t="shared" si="107"/>
        <v>0</v>
      </c>
      <c r="Y219" s="326">
        <f t="shared" si="107"/>
        <v>0</v>
      </c>
      <c r="Z219" s="326">
        <f t="shared" si="107"/>
        <v>0</v>
      </c>
      <c r="AA219" s="148"/>
      <c r="AB219" s="148"/>
    </row>
    <row r="220" spans="1:28" ht="27" customHeight="1">
      <c r="A220" s="92" t="str">
        <f t="shared" si="50"/>
        <v>42 - 5004425.DESARROLLO DE NORMAS Y GUIAS TECNICAS EN NUTRICION</v>
      </c>
      <c r="B220" s="92" t="str">
        <f t="shared" si="104"/>
        <v>3000001.ACCIONES COMUNES</v>
      </c>
      <c r="C220" s="92" t="str">
        <f t="shared" si="105"/>
        <v>1001.PRODUCTOS ESPECIFICOS PARA DESARROLLO INFANTIL TEMPRANO</v>
      </c>
      <c r="D220" s="93" t="str">
        <f t="shared" si="53"/>
        <v>00. RECURSOS ORDINARIOS</v>
      </c>
      <c r="E220" s="94" t="str">
        <f t="shared" si="54"/>
        <v>DIRECCION EJECUTIVA DE GESTION ESTRATEGICA Y ARTICULACION EN SALUD PUBLICA</v>
      </c>
      <c r="F220" s="94" t="str">
        <f t="shared" si="55"/>
        <v>DIRECCION DE ATENCION INTEGRAL DE SALUD</v>
      </c>
      <c r="G220" s="95" t="str">
        <f t="shared" si="56"/>
        <v>00. RECURSOS ORDINARIOS</v>
      </c>
      <c r="H220" s="306" t="s">
        <v>334</v>
      </c>
      <c r="I220" s="1005" t="s">
        <v>359</v>
      </c>
      <c r="J220" s="954"/>
      <c r="K220" s="954"/>
      <c r="L220" s="954"/>
      <c r="M220" s="954"/>
      <c r="N220" s="954"/>
      <c r="O220" s="954"/>
      <c r="P220" s="954"/>
      <c r="Q220" s="954"/>
      <c r="R220" s="954"/>
      <c r="S220" s="954"/>
      <c r="T220" s="954"/>
      <c r="U220" s="954"/>
      <c r="V220" s="954"/>
      <c r="W220" s="954"/>
      <c r="X220" s="954"/>
      <c r="Y220" s="954"/>
      <c r="Z220" s="953"/>
      <c r="AA220" s="148"/>
      <c r="AB220" s="148"/>
    </row>
    <row r="221" spans="1:28" ht="27" customHeight="1">
      <c r="A221" s="208" t="str">
        <f t="shared" si="50"/>
        <v>42 - 5004425.DESARROLLO DE NORMAS Y GUIAS TECNICAS EN NUTRICION</v>
      </c>
      <c r="B221" s="208" t="str">
        <f t="shared" si="104"/>
        <v>3000001.ACCIONES COMUNES</v>
      </c>
      <c r="C221" s="208" t="str">
        <f t="shared" si="105"/>
        <v>1001.PRODUCTOS ESPECIFICOS PARA DESARROLLO INFANTIL TEMPRANO</v>
      </c>
      <c r="D221" s="209" t="str">
        <f t="shared" si="53"/>
        <v>00. RECURSOS ORDINARIOS</v>
      </c>
      <c r="E221" s="210" t="str">
        <f t="shared" si="54"/>
        <v>DIRECCION EJECUTIVA DE GESTION ESTRATEGICA Y ARTICULACION EN SALUD PUBLICA</v>
      </c>
      <c r="F221" s="210" t="str">
        <f t="shared" si="55"/>
        <v>DIRECCION DE ATENCION INTEGRAL DE SALUD</v>
      </c>
      <c r="G221" s="95" t="str">
        <f t="shared" si="56"/>
        <v>00. RECURSOS ORDINARIOS</v>
      </c>
      <c r="H221" s="111" t="s">
        <v>159</v>
      </c>
      <c r="I221" s="177" t="s">
        <v>160</v>
      </c>
      <c r="J221" s="700" t="s">
        <v>336</v>
      </c>
      <c r="K221" s="255" t="s">
        <v>147</v>
      </c>
      <c r="L221" s="114">
        <v>8</v>
      </c>
      <c r="M221" s="177">
        <v>100</v>
      </c>
      <c r="N221" s="177">
        <f t="shared" ref="N221:N223" si="108">L221*M221</f>
        <v>800</v>
      </c>
      <c r="O221" s="291"/>
      <c r="P221" s="292"/>
      <c r="Q221" s="199">
        <v>300</v>
      </c>
      <c r="R221" s="199">
        <v>300</v>
      </c>
      <c r="S221" s="199">
        <v>200</v>
      </c>
      <c r="T221" s="318"/>
      <c r="U221" s="293"/>
      <c r="V221" s="293"/>
      <c r="W221" s="293"/>
      <c r="X221" s="322"/>
      <c r="Y221" s="293"/>
      <c r="Z221" s="293"/>
      <c r="AA221" s="148"/>
      <c r="AB221" s="148"/>
    </row>
    <row r="222" spans="1:28" ht="27" customHeight="1">
      <c r="A222" s="208" t="str">
        <f t="shared" si="50"/>
        <v>42 - 5004425.DESARROLLO DE NORMAS Y GUIAS TECNICAS EN NUTRICION</v>
      </c>
      <c r="B222" s="208" t="str">
        <f t="shared" si="104"/>
        <v>3000001.ACCIONES COMUNES</v>
      </c>
      <c r="C222" s="208" t="str">
        <f t="shared" si="105"/>
        <v>1001.PRODUCTOS ESPECIFICOS PARA DESARROLLO INFANTIL TEMPRANO</v>
      </c>
      <c r="D222" s="209" t="str">
        <f t="shared" si="53"/>
        <v>00. RECURSOS ORDINARIOS</v>
      </c>
      <c r="E222" s="210" t="str">
        <f t="shared" si="54"/>
        <v>DIRECCION EJECUTIVA DE GESTION ESTRATEGICA Y ARTICULACION EN SALUD PUBLICA</v>
      </c>
      <c r="F222" s="210" t="str">
        <f t="shared" si="55"/>
        <v>DIRECCION DE ATENCION INTEGRAL DE SALUD</v>
      </c>
      <c r="G222" s="95" t="str">
        <f t="shared" si="56"/>
        <v>00. RECURSOS ORDINARIOS</v>
      </c>
      <c r="H222" s="111" t="s">
        <v>144</v>
      </c>
      <c r="I222" s="144" t="s">
        <v>311</v>
      </c>
      <c r="J222" s="744" t="s">
        <v>337</v>
      </c>
      <c r="K222" s="255" t="s">
        <v>147</v>
      </c>
      <c r="L222" s="114">
        <v>28</v>
      </c>
      <c r="M222" s="145">
        <v>147</v>
      </c>
      <c r="N222" s="199">
        <f t="shared" si="108"/>
        <v>4116</v>
      </c>
      <c r="O222" s="291"/>
      <c r="P222" s="292"/>
      <c r="Q222" s="199">
        <v>1470</v>
      </c>
      <c r="R222" s="199">
        <v>1470</v>
      </c>
      <c r="S222" s="117">
        <v>1176</v>
      </c>
      <c r="T222" s="318"/>
      <c r="U222" s="293"/>
      <c r="V222" s="293"/>
      <c r="W222" s="293"/>
      <c r="X222" s="322"/>
      <c r="Y222" s="293"/>
      <c r="Z222" s="293"/>
      <c r="AA222" s="148"/>
      <c r="AB222" s="148"/>
    </row>
    <row r="223" spans="1:28" ht="27" customHeight="1">
      <c r="A223" s="208" t="str">
        <f t="shared" si="50"/>
        <v>42 - 5004425.DESARROLLO DE NORMAS Y GUIAS TECNICAS EN NUTRICION</v>
      </c>
      <c r="B223" s="208" t="str">
        <f t="shared" si="104"/>
        <v>3000001.ACCIONES COMUNES</v>
      </c>
      <c r="C223" s="208" t="str">
        <f t="shared" si="105"/>
        <v>1001.PRODUCTOS ESPECIFICOS PARA DESARROLLO INFANTIL TEMPRANO</v>
      </c>
      <c r="D223" s="209" t="str">
        <f t="shared" si="53"/>
        <v>00. RECURSOS ORDINARIOS</v>
      </c>
      <c r="E223" s="210" t="str">
        <f t="shared" si="54"/>
        <v>DIRECCION EJECUTIVA DE GESTION ESTRATEGICA Y ARTICULACION EN SALUD PUBLICA</v>
      </c>
      <c r="F223" s="210" t="str">
        <f t="shared" si="55"/>
        <v>DIRECCION DE ATENCION INTEGRAL DE SALUD</v>
      </c>
      <c r="G223" s="95" t="str">
        <f t="shared" si="56"/>
        <v>00. RECURSOS ORDINARIOS</v>
      </c>
      <c r="H223" s="111" t="s">
        <v>280</v>
      </c>
      <c r="I223" s="112" t="s">
        <v>228</v>
      </c>
      <c r="J223" s="720" t="s">
        <v>229</v>
      </c>
      <c r="K223" s="112" t="s">
        <v>338</v>
      </c>
      <c r="L223" s="327">
        <v>149</v>
      </c>
      <c r="M223" s="320">
        <v>0.5</v>
      </c>
      <c r="N223" s="199">
        <f t="shared" si="108"/>
        <v>74.5</v>
      </c>
      <c r="O223" s="291"/>
      <c r="P223" s="292">
        <f t="shared" ref="P223:P226" si="109">N223</f>
        <v>74.5</v>
      </c>
      <c r="Q223" s="199"/>
      <c r="R223" s="146"/>
      <c r="S223" s="321"/>
      <c r="T223" s="318"/>
      <c r="U223" s="293"/>
      <c r="V223" s="293"/>
      <c r="W223" s="293"/>
      <c r="X223" s="322"/>
      <c r="Y223" s="293"/>
      <c r="Z223" s="293"/>
      <c r="AA223" s="148"/>
      <c r="AB223" s="148"/>
    </row>
    <row r="224" spans="1:28" ht="27" customHeight="1">
      <c r="A224" s="208" t="str">
        <f t="shared" si="50"/>
        <v>42 - 5004425.DESARROLLO DE NORMAS Y GUIAS TECNICAS EN NUTRICION</v>
      </c>
      <c r="B224" s="208" t="str">
        <f t="shared" si="104"/>
        <v>3000001.ACCIONES COMUNES</v>
      </c>
      <c r="C224" s="208" t="str">
        <f t="shared" si="105"/>
        <v>1001.PRODUCTOS ESPECIFICOS PARA DESARROLLO INFANTIL TEMPRANO</v>
      </c>
      <c r="D224" s="209" t="str">
        <f t="shared" si="53"/>
        <v>00. RECURSOS ORDINARIOS</v>
      </c>
      <c r="E224" s="210" t="str">
        <f t="shared" si="54"/>
        <v>DIRECCION EJECUTIVA DE GESTION ESTRATEGICA Y ARTICULACION EN SALUD PUBLICA</v>
      </c>
      <c r="F224" s="210" t="str">
        <f t="shared" si="55"/>
        <v>DIRECCION DE ATENCION INTEGRAL DE SALUD</v>
      </c>
      <c r="G224" s="95" t="str">
        <f t="shared" si="56"/>
        <v>00. RECURSOS ORDINARIOS</v>
      </c>
      <c r="H224" s="111" t="s">
        <v>280</v>
      </c>
      <c r="I224" s="177" t="s">
        <v>182</v>
      </c>
      <c r="J224" s="728" t="s">
        <v>310</v>
      </c>
      <c r="K224" s="271" t="s">
        <v>168</v>
      </c>
      <c r="L224" s="120">
        <v>214</v>
      </c>
      <c r="M224" s="199">
        <v>0.65</v>
      </c>
      <c r="N224" s="199">
        <v>139.35</v>
      </c>
      <c r="O224" s="291"/>
      <c r="P224" s="292">
        <f t="shared" si="109"/>
        <v>139.35</v>
      </c>
      <c r="Q224" s="199"/>
      <c r="R224" s="146"/>
      <c r="S224" s="321"/>
      <c r="T224" s="318"/>
      <c r="U224" s="293"/>
      <c r="V224" s="293"/>
      <c r="W224" s="293"/>
      <c r="X224" s="322"/>
      <c r="Y224" s="293"/>
      <c r="Z224" s="293"/>
      <c r="AA224" s="148"/>
      <c r="AB224" s="148"/>
    </row>
    <row r="225" spans="1:28" ht="21.75" customHeight="1">
      <c r="A225" s="208" t="str">
        <f t="shared" si="50"/>
        <v>42 - 5004425.DESARROLLO DE NORMAS Y GUIAS TECNICAS EN NUTRICION</v>
      </c>
      <c r="B225" s="208" t="str">
        <f t="shared" si="104"/>
        <v>3000001.ACCIONES COMUNES</v>
      </c>
      <c r="C225" s="208" t="str">
        <f t="shared" si="105"/>
        <v>1001.PRODUCTOS ESPECIFICOS PARA DESARROLLO INFANTIL TEMPRANO</v>
      </c>
      <c r="D225" s="209" t="str">
        <f t="shared" si="53"/>
        <v>00. RECURSOS ORDINARIOS</v>
      </c>
      <c r="E225" s="210" t="str">
        <f t="shared" si="54"/>
        <v>DIRECCION EJECUTIVA DE GESTION ESTRATEGICA Y ARTICULACION EN SALUD PUBLICA</v>
      </c>
      <c r="F225" s="210" t="str">
        <f t="shared" si="55"/>
        <v>DIRECCION DE ATENCION INTEGRAL DE SALUD</v>
      </c>
      <c r="G225" s="95" t="str">
        <f t="shared" si="56"/>
        <v>00. RECURSOS ORDINARIOS</v>
      </c>
      <c r="H225" s="111" t="s">
        <v>265</v>
      </c>
      <c r="I225" s="144" t="s">
        <v>266</v>
      </c>
      <c r="J225" s="700" t="s">
        <v>339</v>
      </c>
      <c r="K225" s="323" t="s">
        <v>152</v>
      </c>
      <c r="L225" s="114">
        <v>141</v>
      </c>
      <c r="M225" s="145">
        <v>17</v>
      </c>
      <c r="N225" s="199">
        <f t="shared" ref="N225:N226" si="110">L225*M225</f>
        <v>2397</v>
      </c>
      <c r="O225" s="291"/>
      <c r="P225" s="292">
        <f t="shared" si="109"/>
        <v>2397</v>
      </c>
      <c r="Q225" s="199"/>
      <c r="R225" s="146"/>
      <c r="S225" s="321"/>
      <c r="T225" s="318"/>
      <c r="U225" s="293"/>
      <c r="V225" s="293"/>
      <c r="W225" s="293"/>
      <c r="X225" s="322"/>
      <c r="Y225" s="293"/>
      <c r="Z225" s="293"/>
      <c r="AA225" s="148"/>
      <c r="AB225" s="148"/>
    </row>
    <row r="226" spans="1:28" ht="21.75" customHeight="1">
      <c r="A226" s="208" t="str">
        <f t="shared" si="50"/>
        <v>42 - 5004425.DESARROLLO DE NORMAS Y GUIAS TECNICAS EN NUTRICION</v>
      </c>
      <c r="B226" s="208" t="str">
        <f t="shared" si="104"/>
        <v>3000001.ACCIONES COMUNES</v>
      </c>
      <c r="C226" s="208" t="str">
        <f t="shared" si="105"/>
        <v>1001.PRODUCTOS ESPECIFICOS PARA DESARROLLO INFANTIL TEMPRANO</v>
      </c>
      <c r="D226" s="209" t="str">
        <f t="shared" si="53"/>
        <v>00. RECURSOS ORDINARIOS</v>
      </c>
      <c r="E226" s="210" t="str">
        <f t="shared" si="54"/>
        <v>DIRECCION EJECUTIVA DE GESTION ESTRATEGICA Y ARTICULACION EN SALUD PUBLICA</v>
      </c>
      <c r="F226" s="210" t="str">
        <f t="shared" si="55"/>
        <v>DIRECCION DE ATENCION INTEGRAL DE SALUD</v>
      </c>
      <c r="G226" s="95" t="str">
        <f t="shared" si="56"/>
        <v>00. RECURSOS ORDINARIOS</v>
      </c>
      <c r="H226" s="111" t="s">
        <v>269</v>
      </c>
      <c r="I226" s="308" t="s">
        <v>219</v>
      </c>
      <c r="J226" s="745" t="s">
        <v>220</v>
      </c>
      <c r="K226" s="323" t="s">
        <v>168</v>
      </c>
      <c r="L226" s="325">
        <v>1496</v>
      </c>
      <c r="M226" s="237">
        <v>0.1</v>
      </c>
      <c r="N226" s="199">
        <f t="shared" si="110"/>
        <v>149.6</v>
      </c>
      <c r="O226" s="291"/>
      <c r="P226" s="292">
        <f t="shared" si="109"/>
        <v>149.6</v>
      </c>
      <c r="Q226" s="199"/>
      <c r="R226" s="146"/>
      <c r="S226" s="321"/>
      <c r="T226" s="318"/>
      <c r="U226" s="293"/>
      <c r="V226" s="293"/>
      <c r="W226" s="293"/>
      <c r="X226" s="322"/>
      <c r="Y226" s="293"/>
      <c r="Z226" s="293"/>
      <c r="AA226" s="148"/>
      <c r="AB226" s="148"/>
    </row>
    <row r="227" spans="1:28" ht="27" customHeight="1">
      <c r="A227" s="92" t="str">
        <f t="shared" si="50"/>
        <v>42 - 5004425.DESARROLLO DE NORMAS Y GUIAS TECNICAS EN NUTRICION</v>
      </c>
      <c r="B227" s="92" t="str">
        <f t="shared" si="104"/>
        <v>3000001.ACCIONES COMUNES</v>
      </c>
      <c r="C227" s="92" t="str">
        <f t="shared" si="105"/>
        <v>1001.PRODUCTOS ESPECIFICOS PARA DESARROLLO INFANTIL TEMPRANO</v>
      </c>
      <c r="D227" s="93" t="str">
        <f t="shared" si="53"/>
        <v>00. RECURSOS ORDINARIOS</v>
      </c>
      <c r="E227" s="94" t="str">
        <f t="shared" si="54"/>
        <v>DIRECCION EJECUTIVA DE GESTION ESTRATEGICA Y ARTICULACION EN SALUD PUBLICA</v>
      </c>
      <c r="F227" s="94" t="str">
        <f t="shared" si="55"/>
        <v>DIRECCION DE ATENCION INTEGRAL DE SALUD</v>
      </c>
      <c r="G227" s="95" t="str">
        <f t="shared" si="56"/>
        <v>00. RECURSOS ORDINARIOS</v>
      </c>
      <c r="H227" s="111"/>
      <c r="I227" s="324"/>
      <c r="J227" s="742" t="s">
        <v>358</v>
      </c>
      <c r="K227" s="323"/>
      <c r="L227" s="325"/>
      <c r="M227" s="237"/>
      <c r="N227" s="259">
        <f t="shared" ref="N227:X227" si="111">SUM(N221:N226)</f>
        <v>7676.4500000000007</v>
      </c>
      <c r="O227" s="259">
        <f t="shared" si="111"/>
        <v>0</v>
      </c>
      <c r="P227" s="259">
        <f t="shared" si="111"/>
        <v>2760.45</v>
      </c>
      <c r="Q227" s="328">
        <f t="shared" si="111"/>
        <v>1770</v>
      </c>
      <c r="R227" s="328">
        <f t="shared" si="111"/>
        <v>1770</v>
      </c>
      <c r="S227" s="328">
        <f t="shared" si="111"/>
        <v>1376</v>
      </c>
      <c r="T227" s="328">
        <f t="shared" si="111"/>
        <v>0</v>
      </c>
      <c r="U227" s="328">
        <f t="shared" si="111"/>
        <v>0</v>
      </c>
      <c r="V227" s="328">
        <f t="shared" si="111"/>
        <v>0</v>
      </c>
      <c r="W227" s="328">
        <f t="shared" si="111"/>
        <v>0</v>
      </c>
      <c r="X227" s="328">
        <f t="shared" si="111"/>
        <v>0</v>
      </c>
      <c r="Y227" s="329"/>
      <c r="Z227" s="329"/>
      <c r="AA227" s="148"/>
      <c r="AB227" s="148"/>
    </row>
    <row r="228" spans="1:28" ht="15.75" customHeight="1">
      <c r="A228" s="92" t="str">
        <f t="shared" si="50"/>
        <v>42 - 5004425.DESARROLLO DE NORMAS Y GUIAS TECNICAS EN NUTRICION</v>
      </c>
      <c r="B228" s="92" t="str">
        <f t="shared" si="104"/>
        <v>3000001.ACCIONES COMUNES</v>
      </c>
      <c r="C228" s="92" t="str">
        <f t="shared" si="105"/>
        <v>1001.PRODUCTOS ESPECIFICOS PARA DESARROLLO INFANTIL TEMPRANO</v>
      </c>
      <c r="D228" s="93" t="str">
        <f t="shared" si="53"/>
        <v>00. RECURSOS ORDINARIOS</v>
      </c>
      <c r="E228" s="94" t="str">
        <f t="shared" si="54"/>
        <v>DIRECCION EJECUTIVA DE GESTION ESTRATEGICA Y ARTICULACION EN SALUD PUBLICA</v>
      </c>
      <c r="F228" s="94" t="str">
        <f t="shared" si="55"/>
        <v>DIRECCION DE ATENCION INTEGRAL DE SALUD</v>
      </c>
      <c r="G228" s="95" t="str">
        <f t="shared" si="56"/>
        <v>00. RECURSOS ORDINARIOS</v>
      </c>
      <c r="H228" s="249"/>
      <c r="I228" s="194"/>
      <c r="J228" s="712" t="s">
        <v>360</v>
      </c>
      <c r="K228" s="330"/>
      <c r="L228" s="331"/>
      <c r="M228" s="332"/>
      <c r="N228" s="333">
        <f t="shared" ref="N228:Z228" si="112">N219+N227</f>
        <v>15568</v>
      </c>
      <c r="O228" s="333">
        <f t="shared" si="112"/>
        <v>0</v>
      </c>
      <c r="P228" s="333">
        <f t="shared" si="112"/>
        <v>5736</v>
      </c>
      <c r="Q228" s="333">
        <f t="shared" si="112"/>
        <v>1770</v>
      </c>
      <c r="R228" s="333">
        <f t="shared" si="112"/>
        <v>3540</v>
      </c>
      <c r="S228" s="333">
        <f t="shared" si="112"/>
        <v>3146</v>
      </c>
      <c r="T228" s="333">
        <f t="shared" si="112"/>
        <v>1376</v>
      </c>
      <c r="U228" s="333">
        <f t="shared" si="112"/>
        <v>0</v>
      </c>
      <c r="V228" s="333">
        <f t="shared" si="112"/>
        <v>0</v>
      </c>
      <c r="W228" s="333">
        <f t="shared" si="112"/>
        <v>0</v>
      </c>
      <c r="X228" s="333">
        <f t="shared" si="112"/>
        <v>0</v>
      </c>
      <c r="Y228" s="333">
        <f t="shared" si="112"/>
        <v>0</v>
      </c>
      <c r="Z228" s="333">
        <f t="shared" si="112"/>
        <v>0</v>
      </c>
      <c r="AA228" s="104">
        <v>40000</v>
      </c>
      <c r="AB228" s="334">
        <f>AA228-N228</f>
        <v>24432</v>
      </c>
    </row>
    <row r="229" spans="1:28" ht="15.75" customHeight="1">
      <c r="A229" s="92" t="str">
        <f t="shared" si="50"/>
        <v>42 - 5004425.DESARROLLO DE NORMAS Y GUIAS TECNICAS EN NUTRICION</v>
      </c>
      <c r="B229" s="92" t="str">
        <f t="shared" si="104"/>
        <v>3000001.ACCIONES COMUNES</v>
      </c>
      <c r="C229" s="92" t="str">
        <f t="shared" si="105"/>
        <v>1001.PRODUCTOS ESPECIFICOS PARA DESARROLLO INFANTIL TEMPRANO</v>
      </c>
      <c r="D229" s="93" t="str">
        <f t="shared" si="53"/>
        <v>00. RECURSOS ORDINARIOS</v>
      </c>
      <c r="E229" s="94" t="str">
        <f t="shared" si="54"/>
        <v>DIRECCION EJECUTIVA DE GESTION ESTRATEGICA Y ARTICULACION EN SALUD PUBLICA</v>
      </c>
      <c r="F229" s="94" t="str">
        <f t="shared" si="55"/>
        <v>DIRECCION DE ATENCION INTEGRAL DE SALUD</v>
      </c>
      <c r="G229" s="95" t="str">
        <f t="shared" si="56"/>
        <v>00. RECURSOS ORDINARIOS</v>
      </c>
      <c r="H229" s="335" t="s">
        <v>361</v>
      </c>
      <c r="I229" s="188"/>
      <c r="J229" s="712"/>
      <c r="K229" s="336"/>
      <c r="L229" s="337"/>
      <c r="M229" s="292"/>
      <c r="N229" s="338"/>
      <c r="O229" s="338"/>
      <c r="P229" s="338"/>
      <c r="Q229" s="338"/>
      <c r="R229" s="338"/>
      <c r="S229" s="338"/>
      <c r="T229" s="338"/>
      <c r="U229" s="338"/>
      <c r="V229" s="338"/>
      <c r="W229" s="338"/>
      <c r="X229" s="338"/>
      <c r="Y229" s="338"/>
      <c r="Z229" s="338"/>
      <c r="AA229" s="148"/>
      <c r="AB229" s="339"/>
    </row>
    <row r="230" spans="1:28" ht="17.25" customHeight="1">
      <c r="A230" s="92" t="str">
        <f t="shared" si="50"/>
        <v>42 - 5004425.DESARROLLO DE NORMAS Y GUIAS TECNICAS EN NUTRICION</v>
      </c>
      <c r="B230" s="92" t="str">
        <f t="shared" si="104"/>
        <v>3000001.ACCIONES COMUNES</v>
      </c>
      <c r="C230" s="92" t="str">
        <f t="shared" si="105"/>
        <v>1001.PRODUCTOS ESPECIFICOS PARA DESARROLLO INFANTIL TEMPRANO</v>
      </c>
      <c r="D230" s="93" t="str">
        <f t="shared" si="53"/>
        <v>00. RECURSOS ORDINARIOS</v>
      </c>
      <c r="E230" s="94" t="str">
        <f t="shared" si="54"/>
        <v>DIRECCION EJECUTIVA DE GESTION ESTRATEGICA Y ARTICULACION EN SALUD PUBLICA</v>
      </c>
      <c r="F230" s="94" t="str">
        <f t="shared" si="55"/>
        <v>DIRECCION DE ATENCION INTEGRAL DE SALUD</v>
      </c>
      <c r="G230" s="95" t="str">
        <f t="shared" si="56"/>
        <v>00. RECURSOS ORDINARIOS</v>
      </c>
      <c r="H230" s="306" t="s">
        <v>237</v>
      </c>
      <c r="I230" s="1005" t="s">
        <v>362</v>
      </c>
      <c r="J230" s="954"/>
      <c r="K230" s="954"/>
      <c r="L230" s="954"/>
      <c r="M230" s="954"/>
      <c r="N230" s="954"/>
      <c r="O230" s="954"/>
      <c r="P230" s="954"/>
      <c r="Q230" s="954"/>
      <c r="R230" s="954"/>
      <c r="S230" s="954"/>
      <c r="T230" s="954"/>
      <c r="U230" s="954"/>
      <c r="V230" s="954"/>
      <c r="W230" s="954"/>
      <c r="X230" s="954"/>
      <c r="Y230" s="954"/>
      <c r="Z230" s="953"/>
      <c r="AA230" s="104"/>
      <c r="AB230" s="104"/>
    </row>
    <row r="231" spans="1:28" ht="24.75" customHeight="1">
      <c r="A231" s="208" t="str">
        <f t="shared" si="50"/>
        <v>42 - 5004425.DESARROLLO DE NORMAS Y GUIAS TECNICAS EN NUTRICION</v>
      </c>
      <c r="B231" s="208" t="str">
        <f t="shared" si="104"/>
        <v>3000001.ACCIONES COMUNES</v>
      </c>
      <c r="C231" s="208" t="str">
        <f t="shared" si="105"/>
        <v>1001.PRODUCTOS ESPECIFICOS PARA DESARROLLO INFANTIL TEMPRANO</v>
      </c>
      <c r="D231" s="209" t="str">
        <f t="shared" si="53"/>
        <v>00. RECURSOS ORDINARIOS</v>
      </c>
      <c r="E231" s="210" t="str">
        <f t="shared" si="54"/>
        <v>DIRECCION EJECUTIVA DE GESTION ESTRATEGICA Y ARTICULACION EN SALUD PUBLICA</v>
      </c>
      <c r="F231" s="210" t="str">
        <f t="shared" si="55"/>
        <v>DIRECCION DE ATENCION INTEGRAL DE SALUD</v>
      </c>
      <c r="G231" s="95" t="str">
        <f t="shared" si="56"/>
        <v>00. RECURSOS ORDINARIOS</v>
      </c>
      <c r="H231" s="111" t="s">
        <v>155</v>
      </c>
      <c r="I231" s="150" t="s">
        <v>272</v>
      </c>
      <c r="J231" s="737" t="s">
        <v>323</v>
      </c>
      <c r="K231" s="255" t="s">
        <v>147</v>
      </c>
      <c r="L231" s="114">
        <v>183</v>
      </c>
      <c r="M231" s="177">
        <v>10</v>
      </c>
      <c r="N231" s="177">
        <f>L231*M231</f>
        <v>1830</v>
      </c>
      <c r="O231" s="291"/>
      <c r="P231" s="292"/>
      <c r="Q231" s="293"/>
      <c r="R231" s="340">
        <f t="shared" ref="R231:R234" si="113">N231</f>
        <v>1830</v>
      </c>
      <c r="S231" s="341"/>
      <c r="T231" s="117"/>
      <c r="U231" s="318"/>
      <c r="V231" s="117"/>
      <c r="W231" s="117"/>
      <c r="X231" s="293"/>
      <c r="Y231" s="293"/>
      <c r="Z231" s="293"/>
      <c r="AA231" s="148"/>
      <c r="AB231" s="148"/>
    </row>
    <row r="232" spans="1:28" ht="31.5" customHeight="1">
      <c r="A232" s="208" t="str">
        <f t="shared" si="50"/>
        <v>42 - 5004425.DESARROLLO DE NORMAS Y GUIAS TECNICAS EN NUTRICION</v>
      </c>
      <c r="B232" s="208" t="str">
        <f t="shared" si="104"/>
        <v>3000001.ACCIONES COMUNES</v>
      </c>
      <c r="C232" s="208" t="str">
        <f t="shared" si="105"/>
        <v>1001.PRODUCTOS ESPECIFICOS PARA DESARROLLO INFANTIL TEMPRANO</v>
      </c>
      <c r="D232" s="209" t="str">
        <f t="shared" si="53"/>
        <v>00. RECURSOS ORDINARIOS</v>
      </c>
      <c r="E232" s="210" t="str">
        <f t="shared" si="54"/>
        <v>DIRECCION EJECUTIVA DE GESTION ESTRATEGICA Y ARTICULACION EN SALUD PUBLICA</v>
      </c>
      <c r="F232" s="210" t="str">
        <f t="shared" si="55"/>
        <v>DIRECCION DE ATENCION INTEGRAL DE SALUD</v>
      </c>
      <c r="G232" s="95" t="str">
        <f t="shared" si="56"/>
        <v>00. RECURSOS ORDINARIOS</v>
      </c>
      <c r="H232" s="143" t="s">
        <v>159</v>
      </c>
      <c r="I232" s="177" t="s">
        <v>160</v>
      </c>
      <c r="J232" s="700" t="s">
        <v>161</v>
      </c>
      <c r="K232" s="255" t="s">
        <v>147</v>
      </c>
      <c r="L232" s="114">
        <v>18</v>
      </c>
      <c r="M232" s="177">
        <v>100</v>
      </c>
      <c r="N232" s="177">
        <v>1770</v>
      </c>
      <c r="O232" s="293"/>
      <c r="P232" s="319"/>
      <c r="Q232" s="121"/>
      <c r="R232" s="340">
        <f t="shared" si="113"/>
        <v>1770</v>
      </c>
      <c r="S232" s="341"/>
      <c r="T232" s="117"/>
      <c r="U232" s="318"/>
      <c r="V232" s="117"/>
      <c r="W232" s="117"/>
      <c r="X232" s="293"/>
      <c r="Y232" s="293"/>
      <c r="Z232" s="293"/>
      <c r="AA232" s="148"/>
      <c r="AB232" s="148"/>
    </row>
    <row r="233" spans="1:28" ht="18" customHeight="1">
      <c r="A233" s="208" t="str">
        <f t="shared" si="50"/>
        <v>42 - 5004425.DESARROLLO DE NORMAS Y GUIAS TECNICAS EN NUTRICION</v>
      </c>
      <c r="B233" s="208" t="str">
        <f t="shared" si="104"/>
        <v>3000001.ACCIONES COMUNES</v>
      </c>
      <c r="C233" s="208" t="str">
        <f t="shared" si="105"/>
        <v>1001.PRODUCTOS ESPECIFICOS PARA DESARROLLO INFANTIL TEMPRANO</v>
      </c>
      <c r="D233" s="209" t="str">
        <f t="shared" si="53"/>
        <v>00. RECURSOS ORDINARIOS</v>
      </c>
      <c r="E233" s="210" t="str">
        <f t="shared" si="54"/>
        <v>DIRECCION EJECUTIVA DE GESTION ESTRATEGICA Y ARTICULACION EN SALUD PUBLICA</v>
      </c>
      <c r="F233" s="210" t="str">
        <f t="shared" si="55"/>
        <v>DIRECCION DE ATENCION INTEGRAL DE SALUD</v>
      </c>
      <c r="G233" s="95" t="str">
        <f t="shared" si="56"/>
        <v>00. RECURSOS ORDINARIOS</v>
      </c>
      <c r="H233" s="111" t="s">
        <v>144</v>
      </c>
      <c r="I233" s="144" t="s">
        <v>311</v>
      </c>
      <c r="J233" s="744" t="s">
        <v>337</v>
      </c>
      <c r="K233" s="255" t="s">
        <v>147</v>
      </c>
      <c r="L233" s="114">
        <v>54</v>
      </c>
      <c r="M233" s="145">
        <v>147</v>
      </c>
      <c r="N233" s="199">
        <f t="shared" ref="N233:N234" si="114">L233*M233</f>
        <v>7938</v>
      </c>
      <c r="O233" s="291"/>
      <c r="P233" s="292"/>
      <c r="Q233" s="292"/>
      <c r="R233" s="340">
        <f t="shared" si="113"/>
        <v>7938</v>
      </c>
      <c r="S233" s="341"/>
      <c r="T233" s="117"/>
      <c r="U233" s="318"/>
      <c r="V233" s="117"/>
      <c r="W233" s="117"/>
      <c r="X233" s="293"/>
      <c r="Y233" s="293"/>
      <c r="Z233" s="293"/>
      <c r="AA233" s="148"/>
      <c r="AB233" s="148"/>
    </row>
    <row r="234" spans="1:28" ht="17.25" customHeight="1">
      <c r="A234" s="208" t="str">
        <f t="shared" si="50"/>
        <v>42 - 5004425.DESARROLLO DE NORMAS Y GUIAS TECNICAS EN NUTRICION</v>
      </c>
      <c r="B234" s="208" t="str">
        <f t="shared" si="104"/>
        <v>3000001.ACCIONES COMUNES</v>
      </c>
      <c r="C234" s="208" t="str">
        <f t="shared" si="105"/>
        <v>1001.PRODUCTOS ESPECIFICOS PARA DESARROLLO INFANTIL TEMPRANO</v>
      </c>
      <c r="D234" s="209" t="str">
        <f t="shared" si="53"/>
        <v>00. RECURSOS ORDINARIOS</v>
      </c>
      <c r="E234" s="210" t="str">
        <f t="shared" si="54"/>
        <v>DIRECCION EJECUTIVA DE GESTION ESTRATEGICA Y ARTICULACION EN SALUD PUBLICA</v>
      </c>
      <c r="F234" s="210" t="str">
        <f t="shared" si="55"/>
        <v>DIRECCION DE ATENCION INTEGRAL DE SALUD</v>
      </c>
      <c r="G234" s="95" t="str">
        <f t="shared" si="56"/>
        <v>00. RECURSOS ORDINARIOS</v>
      </c>
      <c r="H234" s="143" t="s">
        <v>199</v>
      </c>
      <c r="I234" s="177" t="s">
        <v>298</v>
      </c>
      <c r="J234" s="708" t="s">
        <v>329</v>
      </c>
      <c r="K234" s="184" t="s">
        <v>147</v>
      </c>
      <c r="L234" s="114">
        <v>3</v>
      </c>
      <c r="M234" s="177">
        <v>350</v>
      </c>
      <c r="N234" s="116">
        <f t="shared" si="114"/>
        <v>1050</v>
      </c>
      <c r="O234" s="123"/>
      <c r="P234" s="123"/>
      <c r="Q234" s="123"/>
      <c r="R234" s="340">
        <f t="shared" si="113"/>
        <v>1050</v>
      </c>
      <c r="S234" s="116"/>
      <c r="T234" s="123"/>
      <c r="U234" s="266"/>
      <c r="V234" s="266"/>
      <c r="W234" s="266"/>
      <c r="X234" s="266"/>
      <c r="Y234" s="266"/>
      <c r="Z234" s="266"/>
      <c r="AA234" s="148"/>
      <c r="AB234" s="148"/>
    </row>
    <row r="235" spans="1:28" ht="20.25" customHeight="1">
      <c r="A235" s="92" t="str">
        <f t="shared" si="50"/>
        <v>42 - 5004425.DESARROLLO DE NORMAS Y GUIAS TECNICAS EN NUTRICION</v>
      </c>
      <c r="B235" s="92" t="str">
        <f t="shared" si="104"/>
        <v>3000001.ACCIONES COMUNES</v>
      </c>
      <c r="C235" s="92" t="str">
        <f t="shared" si="105"/>
        <v>1001.PRODUCTOS ESPECIFICOS PARA DESARROLLO INFANTIL TEMPRANO</v>
      </c>
      <c r="D235" s="93" t="str">
        <f t="shared" si="53"/>
        <v>00. RECURSOS ORDINARIOS</v>
      </c>
      <c r="E235" s="94" t="str">
        <f t="shared" si="54"/>
        <v>DIRECCION EJECUTIVA DE GESTION ESTRATEGICA Y ARTICULACION EN SALUD PUBLICA</v>
      </c>
      <c r="F235" s="94" t="str">
        <f t="shared" si="55"/>
        <v>DIRECCION DE ATENCION INTEGRAL DE SALUD</v>
      </c>
      <c r="G235" s="95" t="str">
        <f t="shared" si="56"/>
        <v>00. RECURSOS ORDINARIOS</v>
      </c>
      <c r="H235" s="318"/>
      <c r="I235" s="275"/>
      <c r="J235" s="712" t="s">
        <v>363</v>
      </c>
      <c r="K235" s="336"/>
      <c r="L235" s="337"/>
      <c r="M235" s="292"/>
      <c r="N235" s="333">
        <f t="shared" ref="N235:Z235" si="115">SUM(N231:N234)</f>
        <v>12588</v>
      </c>
      <c r="O235" s="333">
        <f t="shared" si="115"/>
        <v>0</v>
      </c>
      <c r="P235" s="333">
        <f t="shared" si="115"/>
        <v>0</v>
      </c>
      <c r="Q235" s="333">
        <f t="shared" si="115"/>
        <v>0</v>
      </c>
      <c r="R235" s="333">
        <f t="shared" si="115"/>
        <v>12588</v>
      </c>
      <c r="S235" s="333">
        <f t="shared" si="115"/>
        <v>0</v>
      </c>
      <c r="T235" s="333">
        <f t="shared" si="115"/>
        <v>0</v>
      </c>
      <c r="U235" s="333">
        <f t="shared" si="115"/>
        <v>0</v>
      </c>
      <c r="V235" s="333">
        <f t="shared" si="115"/>
        <v>0</v>
      </c>
      <c r="W235" s="333">
        <f t="shared" si="115"/>
        <v>0</v>
      </c>
      <c r="X235" s="333">
        <f t="shared" si="115"/>
        <v>0</v>
      </c>
      <c r="Y235" s="333">
        <f t="shared" si="115"/>
        <v>0</v>
      </c>
      <c r="Z235" s="333">
        <f t="shared" si="115"/>
        <v>0</v>
      </c>
      <c r="AA235" s="148"/>
      <c r="AB235" s="339"/>
    </row>
    <row r="236" spans="1:28" ht="18" customHeight="1">
      <c r="A236" s="92" t="str">
        <f t="shared" si="50"/>
        <v>42 - 5004425.DESARROLLO DE NORMAS Y GUIAS TECNICAS EN NUTRICION</v>
      </c>
      <c r="B236" s="92" t="str">
        <f t="shared" si="104"/>
        <v>3000001.ACCIONES COMUNES</v>
      </c>
      <c r="C236" s="92" t="str">
        <f t="shared" si="105"/>
        <v>1001.PRODUCTOS ESPECIFICOS PARA DESARROLLO INFANTIL TEMPRANO</v>
      </c>
      <c r="D236" s="93" t="str">
        <f t="shared" si="53"/>
        <v>00. RECURSOS ORDINARIOS</v>
      </c>
      <c r="E236" s="94" t="str">
        <f t="shared" si="54"/>
        <v>DIRECCION EJECUTIVA DE GESTION ESTRATEGICA Y ARTICULACION EN SALUD PUBLICA</v>
      </c>
      <c r="F236" s="94" t="str">
        <f t="shared" si="55"/>
        <v>DIRECCION DE ATENCION INTEGRAL DE SALUD</v>
      </c>
      <c r="G236" s="95" t="str">
        <f t="shared" si="56"/>
        <v>00. RECURSOS ORDINARIOS</v>
      </c>
      <c r="H236" s="103"/>
      <c r="I236" s="1006" t="s">
        <v>364</v>
      </c>
      <c r="J236" s="954"/>
      <c r="K236" s="954"/>
      <c r="L236" s="953"/>
      <c r="M236" s="342"/>
      <c r="N236" s="343">
        <f t="shared" ref="N236:Z236" si="116">N124+N156+N175+N184+N200+N228+N235</f>
        <v>136123</v>
      </c>
      <c r="O236" s="343">
        <f t="shared" si="116"/>
        <v>0</v>
      </c>
      <c r="P236" s="343">
        <f t="shared" si="116"/>
        <v>11392</v>
      </c>
      <c r="Q236" s="343">
        <f t="shared" si="116"/>
        <v>8724</v>
      </c>
      <c r="R236" s="343">
        <f t="shared" si="116"/>
        <v>57710</v>
      </c>
      <c r="S236" s="343">
        <f t="shared" si="116"/>
        <v>47219</v>
      </c>
      <c r="T236" s="343">
        <f t="shared" si="116"/>
        <v>11078</v>
      </c>
      <c r="U236" s="343">
        <f t="shared" si="116"/>
        <v>0</v>
      </c>
      <c r="V236" s="343">
        <f t="shared" si="116"/>
        <v>0</v>
      </c>
      <c r="W236" s="343">
        <f t="shared" si="116"/>
        <v>0</v>
      </c>
      <c r="X236" s="343">
        <f t="shared" si="116"/>
        <v>0</v>
      </c>
      <c r="Y236" s="343">
        <f t="shared" si="116"/>
        <v>0</v>
      </c>
      <c r="Z236" s="343">
        <f t="shared" si="116"/>
        <v>0</v>
      </c>
      <c r="AA236" s="104"/>
      <c r="AB236" s="104"/>
    </row>
    <row r="237" spans="1:28" ht="18" customHeight="1">
      <c r="A237" s="92" t="str">
        <f t="shared" si="50"/>
        <v>42 - 5004425.DESARROLLO DE NORMAS Y GUIAS TECNICAS EN NUTRICION</v>
      </c>
      <c r="B237" s="92" t="str">
        <f t="shared" si="104"/>
        <v>3000001.ACCIONES COMUNES</v>
      </c>
      <c r="C237" s="92" t="str">
        <f t="shared" si="105"/>
        <v>1001.PRODUCTOS ESPECIFICOS PARA DESARROLLO INFANTIL TEMPRANO</v>
      </c>
      <c r="D237" s="93" t="str">
        <f t="shared" si="53"/>
        <v>00. RECURSOS ORDINARIOS</v>
      </c>
      <c r="E237" s="94" t="str">
        <f t="shared" si="54"/>
        <v>DIRECCION EJECUTIVA DE GESTION ESTRATEGICA Y ARTICULACION EN SALUD PUBLICA</v>
      </c>
      <c r="F237" s="94" t="str">
        <f t="shared" si="55"/>
        <v>DIRECCION DE ATENCION INTEGRAL DE SALUD</v>
      </c>
      <c r="G237" s="95" t="str">
        <f t="shared" si="56"/>
        <v>00. RECURSOS ORDINARIOS</v>
      </c>
      <c r="H237" s="344" t="s">
        <v>365</v>
      </c>
      <c r="I237" s="345"/>
      <c r="J237" s="713"/>
      <c r="K237" s="346"/>
      <c r="L237" s="347"/>
      <c r="M237" s="128"/>
      <c r="N237" s="348">
        <f t="shared" ref="N237:Z237" si="117">N236</f>
        <v>136123</v>
      </c>
      <c r="O237" s="348">
        <f t="shared" si="117"/>
        <v>0</v>
      </c>
      <c r="P237" s="348">
        <f t="shared" si="117"/>
        <v>11392</v>
      </c>
      <c r="Q237" s="348">
        <f t="shared" si="117"/>
        <v>8724</v>
      </c>
      <c r="R237" s="348">
        <f t="shared" si="117"/>
        <v>57710</v>
      </c>
      <c r="S237" s="348">
        <f t="shared" si="117"/>
        <v>47219</v>
      </c>
      <c r="T237" s="348">
        <f t="shared" si="117"/>
        <v>11078</v>
      </c>
      <c r="U237" s="348">
        <f t="shared" si="117"/>
        <v>0</v>
      </c>
      <c r="V237" s="348">
        <f t="shared" si="117"/>
        <v>0</v>
      </c>
      <c r="W237" s="348">
        <f t="shared" si="117"/>
        <v>0</v>
      </c>
      <c r="X237" s="348">
        <f t="shared" si="117"/>
        <v>0</v>
      </c>
      <c r="Y237" s="348">
        <f t="shared" si="117"/>
        <v>0</v>
      </c>
      <c r="Z237" s="348">
        <f t="shared" si="117"/>
        <v>0</v>
      </c>
      <c r="AA237" s="104"/>
      <c r="AB237" s="104"/>
    </row>
    <row r="238" spans="1:28" ht="12" customHeight="1">
      <c r="A238" s="92"/>
      <c r="B238" s="92"/>
      <c r="C238" s="92"/>
      <c r="D238" s="93"/>
      <c r="E238" s="94"/>
      <c r="F238" s="94"/>
      <c r="G238" s="95"/>
      <c r="H238" s="66"/>
      <c r="I238" s="227"/>
      <c r="J238" s="696"/>
      <c r="K238" s="228"/>
      <c r="L238" s="229"/>
      <c r="M238" s="230"/>
      <c r="N238" s="230"/>
      <c r="O238" s="229"/>
      <c r="P238" s="231"/>
      <c r="Q238" s="232"/>
      <c r="R238" s="232"/>
      <c r="S238" s="232"/>
      <c r="T238" s="232"/>
      <c r="U238" s="232"/>
      <c r="V238" s="232"/>
      <c r="W238" s="232"/>
      <c r="X238" s="232"/>
      <c r="Y238" s="232"/>
      <c r="Z238" s="232"/>
      <c r="AA238" s="104"/>
      <c r="AB238" s="104"/>
    </row>
    <row r="239" spans="1:28" ht="16.5" customHeight="1">
      <c r="A239" s="92"/>
      <c r="B239" s="80"/>
      <c r="C239" s="80"/>
      <c r="D239" s="80"/>
      <c r="E239" s="80"/>
      <c r="F239" s="80"/>
      <c r="G239" s="80"/>
      <c r="H239" s="1000" t="s">
        <v>109</v>
      </c>
      <c r="I239" s="953"/>
      <c r="J239" s="687" t="s">
        <v>4</v>
      </c>
      <c r="K239" s="228"/>
      <c r="L239" s="229"/>
      <c r="M239" s="230"/>
      <c r="N239" s="230"/>
      <c r="O239" s="229"/>
      <c r="P239" s="231"/>
      <c r="Q239" s="232"/>
      <c r="R239" s="232"/>
      <c r="S239" s="232"/>
      <c r="T239" s="232"/>
      <c r="U239" s="232"/>
      <c r="V239" s="232"/>
      <c r="W239" s="232"/>
      <c r="X239" s="232"/>
      <c r="Y239" s="232"/>
      <c r="Z239" s="232"/>
      <c r="AA239" s="104"/>
      <c r="AB239" s="104"/>
    </row>
    <row r="240" spans="1:28" ht="16.5" customHeight="1">
      <c r="A240" s="92"/>
      <c r="B240" s="80"/>
      <c r="C240" s="80"/>
      <c r="D240" s="80"/>
      <c r="E240" s="80"/>
      <c r="F240" s="80"/>
      <c r="G240" s="80"/>
      <c r="H240" s="1000" t="s">
        <v>5</v>
      </c>
      <c r="I240" s="953"/>
      <c r="J240" s="688" t="s">
        <v>6</v>
      </c>
      <c r="K240" s="228"/>
      <c r="L240" s="229"/>
      <c r="M240" s="230"/>
      <c r="N240" s="230"/>
      <c r="O240" s="229"/>
      <c r="P240" s="231"/>
      <c r="Q240" s="232"/>
      <c r="R240" s="232"/>
      <c r="S240" s="232"/>
      <c r="T240" s="232"/>
      <c r="U240" s="232"/>
      <c r="V240" s="232"/>
      <c r="W240" s="232"/>
      <c r="X240" s="232"/>
      <c r="Y240" s="232"/>
      <c r="Z240" s="232"/>
      <c r="AA240" s="104"/>
      <c r="AB240" s="104"/>
    </row>
    <row r="241" spans="1:28" ht="16.5" customHeight="1">
      <c r="A241" s="92"/>
      <c r="B241" s="80"/>
      <c r="C241" s="80"/>
      <c r="D241" s="80"/>
      <c r="E241" s="80"/>
      <c r="F241" s="80"/>
      <c r="G241" s="80"/>
      <c r="H241" s="1000" t="s">
        <v>110</v>
      </c>
      <c r="I241" s="953"/>
      <c r="J241" s="689" t="str">
        <f>VLOOKUP(J246,Estructura,2,FALSE)</f>
        <v>1001.PRODUCTOS ESPECIFICOS PARA DESARROLLO INFANTIL TEMPRANO</v>
      </c>
      <c r="K241" s="228"/>
      <c r="L241" s="229"/>
      <c r="M241" s="230"/>
      <c r="N241" s="230"/>
      <c r="O241" s="229"/>
      <c r="P241" s="231"/>
      <c r="Q241" s="232"/>
      <c r="R241" s="232"/>
      <c r="S241" s="232"/>
      <c r="T241" s="232"/>
      <c r="U241" s="232"/>
      <c r="V241" s="232"/>
      <c r="W241" s="232"/>
      <c r="X241" s="232"/>
      <c r="Y241" s="232"/>
      <c r="Z241" s="232"/>
      <c r="AA241" s="104"/>
      <c r="AB241" s="104"/>
    </row>
    <row r="242" spans="1:28" ht="16.5" customHeight="1">
      <c r="A242" s="92"/>
      <c r="B242" s="80"/>
      <c r="C242" s="80"/>
      <c r="D242" s="80"/>
      <c r="E242" s="80"/>
      <c r="F242" s="80"/>
      <c r="G242" s="80"/>
      <c r="H242" s="1000" t="s">
        <v>63</v>
      </c>
      <c r="I242" s="953"/>
      <c r="J242" s="689" t="str">
        <f>VLOOKUP(J246,Estructura,3,FALSE)</f>
        <v>3000001.ACCIONES COMUNES</v>
      </c>
      <c r="K242" s="228"/>
      <c r="L242" s="229"/>
      <c r="M242" s="230"/>
      <c r="N242" s="230"/>
      <c r="O242" s="229"/>
      <c r="P242" s="231"/>
      <c r="Q242" s="232"/>
      <c r="R242" s="232"/>
      <c r="S242" s="232"/>
      <c r="T242" s="232"/>
      <c r="U242" s="232"/>
      <c r="V242" s="232"/>
      <c r="W242" s="232"/>
      <c r="X242" s="232"/>
      <c r="Y242" s="232"/>
      <c r="Z242" s="232"/>
      <c r="AA242" s="104"/>
      <c r="AB242" s="104"/>
    </row>
    <row r="243" spans="1:28" ht="16.5" customHeight="1">
      <c r="A243" s="92"/>
      <c r="B243" s="80"/>
      <c r="C243" s="80"/>
      <c r="D243" s="80"/>
      <c r="E243" s="80"/>
      <c r="F243" s="80"/>
      <c r="G243" s="80"/>
      <c r="H243" s="1000" t="s">
        <v>111</v>
      </c>
      <c r="I243" s="953"/>
      <c r="J243" s="689" t="str">
        <f>VLOOKUP(J246,Estructura,4,FALSE)</f>
        <v>5004426.MONITOREO, SUPERVISION, EVALUACION Y CONTROL DEL PROGRAMA ARTICULADO NUTRICIONAL</v>
      </c>
      <c r="K243" s="228"/>
      <c r="L243" s="229"/>
      <c r="M243" s="230"/>
      <c r="N243" s="230"/>
      <c r="O243" s="229"/>
      <c r="P243" s="231"/>
      <c r="Q243" s="232"/>
      <c r="R243" s="232"/>
      <c r="S243" s="232"/>
      <c r="T243" s="232"/>
      <c r="U243" s="232"/>
      <c r="V243" s="232"/>
      <c r="W243" s="232"/>
      <c r="X243" s="232"/>
      <c r="Y243" s="232"/>
      <c r="Z243" s="232"/>
      <c r="AA243" s="104"/>
      <c r="AB243" s="104"/>
    </row>
    <row r="244" spans="1:28" ht="16.5" customHeight="1">
      <c r="A244" s="92"/>
      <c r="B244" s="80"/>
      <c r="C244" s="80"/>
      <c r="D244" s="80"/>
      <c r="E244" s="80"/>
      <c r="F244" s="80"/>
      <c r="G244" s="80"/>
      <c r="H244" s="1000" t="s">
        <v>112</v>
      </c>
      <c r="I244" s="953"/>
      <c r="J244" s="690" t="s">
        <v>113</v>
      </c>
      <c r="K244" s="228"/>
      <c r="L244" s="229"/>
      <c r="M244" s="230"/>
      <c r="N244" s="230"/>
      <c r="O244" s="229"/>
      <c r="P244" s="231"/>
      <c r="Q244" s="232"/>
      <c r="R244" s="232"/>
      <c r="S244" s="232"/>
      <c r="T244" s="232"/>
      <c r="U244" s="232"/>
      <c r="V244" s="232"/>
      <c r="W244" s="232"/>
      <c r="X244" s="232"/>
      <c r="Y244" s="232"/>
      <c r="Z244" s="232"/>
      <c r="AA244" s="104"/>
      <c r="AB244" s="104"/>
    </row>
    <row r="245" spans="1:28" ht="16.5" customHeight="1">
      <c r="A245" s="92"/>
      <c r="B245" s="80"/>
      <c r="C245" s="80"/>
      <c r="D245" s="80"/>
      <c r="E245" s="80"/>
      <c r="F245" s="80"/>
      <c r="G245" s="80"/>
      <c r="H245" s="1000" t="s">
        <v>114</v>
      </c>
      <c r="I245" s="953"/>
      <c r="J245" s="689" t="str">
        <f>VLOOKUP(J246,Estructura,5,FALSE)</f>
        <v>0044276.MONITOREO, SUPERVISION, EVALUACION Y CONTROL DEL PROGRAMA ARTICULADO NUTRICIONAL</v>
      </c>
      <c r="K245" s="228"/>
      <c r="L245" s="229"/>
      <c r="M245" s="230"/>
      <c r="N245" s="230"/>
      <c r="O245" s="229"/>
      <c r="P245" s="231"/>
      <c r="Q245" s="232"/>
      <c r="R245" s="232"/>
      <c r="S245" s="232"/>
      <c r="T245" s="232"/>
      <c r="U245" s="232"/>
      <c r="V245" s="232"/>
      <c r="W245" s="232"/>
      <c r="X245" s="232"/>
      <c r="Y245" s="232"/>
      <c r="Z245" s="232"/>
      <c r="AA245" s="104"/>
      <c r="AB245" s="104"/>
    </row>
    <row r="246" spans="1:28" ht="16.5" customHeight="1">
      <c r="A246" s="92"/>
      <c r="B246" s="80"/>
      <c r="C246" s="80"/>
      <c r="D246" s="80"/>
      <c r="E246" s="80"/>
      <c r="F246" s="80"/>
      <c r="G246" s="80"/>
      <c r="H246" s="1000" t="s">
        <v>111</v>
      </c>
      <c r="I246" s="953"/>
      <c r="J246" s="690" t="s">
        <v>99</v>
      </c>
      <c r="K246" s="228"/>
      <c r="L246" s="229"/>
      <c r="M246" s="230"/>
      <c r="N246" s="230"/>
      <c r="O246" s="229"/>
      <c r="P246" s="231"/>
      <c r="Q246" s="232"/>
      <c r="R246" s="232"/>
      <c r="S246" s="232"/>
      <c r="T246" s="232"/>
      <c r="U246" s="232"/>
      <c r="V246" s="232"/>
      <c r="W246" s="232"/>
      <c r="X246" s="232"/>
      <c r="Y246" s="232"/>
      <c r="Z246" s="232"/>
      <c r="AA246" s="104"/>
      <c r="AB246" s="104"/>
    </row>
    <row r="247" spans="1:28" ht="12" customHeight="1">
      <c r="A247" s="92"/>
      <c r="B247" s="80"/>
      <c r="C247" s="80"/>
      <c r="D247" s="80"/>
      <c r="E247" s="80"/>
      <c r="F247" s="80"/>
      <c r="G247" s="80"/>
      <c r="H247" s="1000" t="s">
        <v>115</v>
      </c>
      <c r="I247" s="953"/>
      <c r="J247" s="688" t="s">
        <v>256</v>
      </c>
      <c r="K247" s="228"/>
      <c r="L247" s="229"/>
      <c r="M247" s="230"/>
      <c r="N247" s="230"/>
      <c r="O247" s="229"/>
      <c r="P247" s="231"/>
      <c r="Q247" s="232"/>
      <c r="R247" s="232"/>
      <c r="S247" s="232"/>
      <c r="T247" s="232"/>
      <c r="U247" s="232"/>
      <c r="V247" s="232"/>
      <c r="W247" s="232"/>
      <c r="X247" s="232"/>
      <c r="Y247" s="232"/>
      <c r="Z247" s="232"/>
      <c r="AA247" s="104"/>
      <c r="AB247" s="104"/>
    </row>
    <row r="248" spans="1:28" ht="31.5" customHeight="1">
      <c r="A248" s="86" t="s">
        <v>117</v>
      </c>
      <c r="B248" s="86" t="s">
        <v>118</v>
      </c>
      <c r="C248" s="86" t="s">
        <v>110</v>
      </c>
      <c r="D248" s="87" t="s">
        <v>119</v>
      </c>
      <c r="E248" s="87" t="s">
        <v>120</v>
      </c>
      <c r="F248" s="87" t="s">
        <v>121</v>
      </c>
      <c r="G248" s="87" t="s">
        <v>122</v>
      </c>
      <c r="H248" s="233" t="s">
        <v>123</v>
      </c>
      <c r="I248" s="88" t="s">
        <v>124</v>
      </c>
      <c r="J248" s="691" t="s">
        <v>125</v>
      </c>
      <c r="K248" s="88" t="s">
        <v>126</v>
      </c>
      <c r="L248" s="89" t="s">
        <v>127</v>
      </c>
      <c r="M248" s="90" t="s">
        <v>128</v>
      </c>
      <c r="N248" s="91" t="s">
        <v>69</v>
      </c>
      <c r="O248" s="91" t="s">
        <v>129</v>
      </c>
      <c r="P248" s="91" t="s">
        <v>130</v>
      </c>
      <c r="Q248" s="91" t="s">
        <v>131</v>
      </c>
      <c r="R248" s="91" t="s">
        <v>132</v>
      </c>
      <c r="S248" s="91" t="s">
        <v>133</v>
      </c>
      <c r="T248" s="91" t="s">
        <v>134</v>
      </c>
      <c r="U248" s="91" t="s">
        <v>135</v>
      </c>
      <c r="V248" s="91" t="s">
        <v>136</v>
      </c>
      <c r="W248" s="91" t="s">
        <v>137</v>
      </c>
      <c r="X248" s="91" t="s">
        <v>138</v>
      </c>
      <c r="Y248" s="91" t="s">
        <v>139</v>
      </c>
      <c r="Z248" s="91" t="s">
        <v>140</v>
      </c>
      <c r="AA248" s="104"/>
      <c r="AB248" s="104"/>
    </row>
    <row r="249" spans="1:28" ht="19.5" customHeight="1">
      <c r="A249" s="92" t="str">
        <f t="shared" ref="A249:A448" si="118">J$246</f>
        <v>43 - 5004426.MONITOREO, SUPERVISION, EVALUACION Y CONTROL DEL PROGRAMA ARTICULADO NUTRICIONAL</v>
      </c>
      <c r="B249" s="92" t="str">
        <f t="shared" ref="B249:B280" si="119">VLOOKUP(A249,Estructura,3,FALSE)</f>
        <v>3000001.ACCIONES COMUNES</v>
      </c>
      <c r="C249" s="92" t="str">
        <f t="shared" ref="C249:C280" si="120">VLOOKUP(A249,Estructura,2,FALSE)</f>
        <v>1001.PRODUCTOS ESPECIFICOS PARA DESARROLLO INFANTIL TEMPRANO</v>
      </c>
      <c r="D249" s="93" t="str">
        <f t="shared" ref="D249:D448" si="121">$J$9</f>
        <v>00. RECURSOS ORDINARIOS</v>
      </c>
      <c r="E249" s="94" t="str">
        <f t="shared" ref="E249:E448" si="122">J$4</f>
        <v>DIRECCION EJECUTIVA DE GESTION ESTRATEGICA Y ARTICULACION EN SALUD PUBLICA</v>
      </c>
      <c r="F249" s="94" t="str">
        <f t="shared" ref="F249:F448" si="123">J$5</f>
        <v>DIRECCION DE ATENCION INTEGRAL DE SALUD</v>
      </c>
      <c r="G249" s="95" t="str">
        <f t="shared" ref="G249:G448" si="124">J$9</f>
        <v>00. RECURSOS ORDINARIOS</v>
      </c>
      <c r="H249" s="349" t="s">
        <v>366</v>
      </c>
      <c r="I249" s="350" t="s">
        <v>54</v>
      </c>
      <c r="J249" s="734"/>
      <c r="K249" s="33"/>
      <c r="L249" s="268"/>
      <c r="M249" s="193"/>
      <c r="N249" s="193"/>
      <c r="O249" s="193"/>
      <c r="P249" s="193"/>
      <c r="Q249" s="193"/>
      <c r="R249" s="193"/>
      <c r="S249" s="193"/>
      <c r="T249" s="193"/>
      <c r="U249" s="193"/>
      <c r="V249" s="193"/>
      <c r="W249" s="193"/>
      <c r="X249" s="193"/>
      <c r="Y249" s="193"/>
      <c r="Z249" s="193"/>
      <c r="AA249" s="104"/>
      <c r="AB249" s="104"/>
    </row>
    <row r="250" spans="1:28" ht="23.25" customHeight="1">
      <c r="A250" s="92" t="str">
        <f t="shared" si="118"/>
        <v>43 - 5004426.MONITOREO, SUPERVISION, EVALUACION Y CONTROL DEL PROGRAMA ARTICULADO NUTRICIONAL</v>
      </c>
      <c r="B250" s="92" t="str">
        <f t="shared" si="119"/>
        <v>3000001.ACCIONES COMUNES</v>
      </c>
      <c r="C250" s="92" t="str">
        <f t="shared" si="120"/>
        <v>1001.PRODUCTOS ESPECIFICOS PARA DESARROLLO INFANTIL TEMPRANO</v>
      </c>
      <c r="D250" s="93" t="str">
        <f t="shared" si="121"/>
        <v>00. RECURSOS ORDINARIOS</v>
      </c>
      <c r="E250" s="94" t="str">
        <f t="shared" si="122"/>
        <v>DIRECCION EJECUTIVA DE GESTION ESTRATEGICA Y ARTICULACION EN SALUD PUBLICA</v>
      </c>
      <c r="F250" s="94" t="str">
        <f t="shared" si="123"/>
        <v>DIRECCION DE ATENCION INTEGRAL DE SALUD</v>
      </c>
      <c r="G250" s="95" t="str">
        <f t="shared" si="124"/>
        <v>00. RECURSOS ORDINARIOS</v>
      </c>
      <c r="H250" s="189" t="s">
        <v>319</v>
      </c>
      <c r="I250" s="351"/>
      <c r="J250" s="712"/>
      <c r="K250" s="352"/>
      <c r="L250" s="114"/>
      <c r="M250" s="353"/>
      <c r="N250" s="338"/>
      <c r="O250" s="338"/>
      <c r="P250" s="338"/>
      <c r="Q250" s="338"/>
      <c r="R250" s="338"/>
      <c r="S250" s="338"/>
      <c r="T250" s="338"/>
      <c r="U250" s="338"/>
      <c r="V250" s="338"/>
      <c r="W250" s="338"/>
      <c r="X250" s="338"/>
      <c r="Y250" s="338"/>
      <c r="Z250" s="338"/>
      <c r="AA250" s="148"/>
      <c r="AB250" s="148"/>
    </row>
    <row r="251" spans="1:28" ht="23.25" customHeight="1">
      <c r="A251" s="92" t="str">
        <f t="shared" si="118"/>
        <v>43 - 5004426.MONITOREO, SUPERVISION, EVALUACION Y CONTROL DEL PROGRAMA ARTICULADO NUTRICIONAL</v>
      </c>
      <c r="B251" s="92" t="str">
        <f t="shared" si="119"/>
        <v>3000001.ACCIONES COMUNES</v>
      </c>
      <c r="C251" s="92" t="str">
        <f t="shared" si="120"/>
        <v>1001.PRODUCTOS ESPECIFICOS PARA DESARROLLO INFANTIL TEMPRANO</v>
      </c>
      <c r="D251" s="93" t="str">
        <f t="shared" si="121"/>
        <v>00. RECURSOS ORDINARIOS</v>
      </c>
      <c r="E251" s="94" t="str">
        <f t="shared" si="122"/>
        <v>DIRECCION EJECUTIVA DE GESTION ESTRATEGICA Y ARTICULACION EN SALUD PUBLICA</v>
      </c>
      <c r="F251" s="94" t="str">
        <f t="shared" si="123"/>
        <v>DIRECCION DE ATENCION INTEGRAL DE SALUD</v>
      </c>
      <c r="G251" s="95" t="str">
        <f t="shared" si="124"/>
        <v>00. RECURSOS ORDINARIOS</v>
      </c>
      <c r="H251" s="105" t="s">
        <v>142</v>
      </c>
      <c r="I251" s="982" t="s">
        <v>367</v>
      </c>
      <c r="J251" s="954"/>
      <c r="K251" s="954"/>
      <c r="L251" s="954"/>
      <c r="M251" s="954"/>
      <c r="N251" s="954"/>
      <c r="O251" s="954"/>
      <c r="P251" s="954"/>
      <c r="Q251" s="954"/>
      <c r="R251" s="954"/>
      <c r="S251" s="954"/>
      <c r="T251" s="954"/>
      <c r="U251" s="954"/>
      <c r="V251" s="954"/>
      <c r="W251" s="954"/>
      <c r="X251" s="954"/>
      <c r="Y251" s="954"/>
      <c r="Z251" s="953"/>
      <c r="AA251" s="148"/>
      <c r="AB251" s="148"/>
    </row>
    <row r="252" spans="1:28" ht="27.75" customHeight="1">
      <c r="A252" s="92" t="str">
        <f t="shared" si="118"/>
        <v>43 - 5004426.MONITOREO, SUPERVISION, EVALUACION Y CONTROL DEL PROGRAMA ARTICULADO NUTRICIONAL</v>
      </c>
      <c r="B252" s="92" t="str">
        <f t="shared" si="119"/>
        <v>3000001.ACCIONES COMUNES</v>
      </c>
      <c r="C252" s="92" t="str">
        <f t="shared" si="120"/>
        <v>1001.PRODUCTOS ESPECIFICOS PARA DESARROLLO INFANTIL TEMPRANO</v>
      </c>
      <c r="D252" s="93" t="str">
        <f t="shared" si="121"/>
        <v>00. RECURSOS ORDINARIOS</v>
      </c>
      <c r="E252" s="94" t="str">
        <f t="shared" si="122"/>
        <v>DIRECCION EJECUTIVA DE GESTION ESTRATEGICA Y ARTICULACION EN SALUD PUBLICA</v>
      </c>
      <c r="F252" s="94" t="str">
        <f t="shared" si="123"/>
        <v>DIRECCION DE ATENCION INTEGRAL DE SALUD</v>
      </c>
      <c r="G252" s="95" t="str">
        <f t="shared" si="124"/>
        <v>00. RECURSOS ORDINARIOS</v>
      </c>
      <c r="H252" s="111" t="s">
        <v>144</v>
      </c>
      <c r="I252" s="112" t="s">
        <v>145</v>
      </c>
      <c r="J252" s="746" t="s">
        <v>327</v>
      </c>
      <c r="K252" s="113" t="s">
        <v>147</v>
      </c>
      <c r="L252" s="114">
        <v>16</v>
      </c>
      <c r="M252" s="116">
        <v>147</v>
      </c>
      <c r="N252" s="116">
        <f t="shared" ref="N252:N254" si="125">M252*L252</f>
        <v>2352</v>
      </c>
      <c r="O252" s="117"/>
      <c r="P252" s="117"/>
      <c r="Q252" s="117"/>
      <c r="R252" s="117">
        <f t="shared" ref="R252:R254" si="126">N252/2</f>
        <v>1176</v>
      </c>
      <c r="S252" s="117"/>
      <c r="T252" s="117">
        <f t="shared" ref="T252:T254" si="127">N252/2</f>
        <v>1176</v>
      </c>
      <c r="U252" s="118"/>
      <c r="V252" s="118"/>
      <c r="W252" s="118"/>
      <c r="X252" s="118"/>
      <c r="Y252" s="118"/>
      <c r="Z252" s="118"/>
      <c r="AA252" s="148"/>
      <c r="AB252" s="148"/>
    </row>
    <row r="253" spans="1:28" ht="33" customHeight="1">
      <c r="A253" s="92" t="str">
        <f t="shared" si="118"/>
        <v>43 - 5004426.MONITOREO, SUPERVISION, EVALUACION Y CONTROL DEL PROGRAMA ARTICULADO NUTRICIONAL</v>
      </c>
      <c r="B253" s="92" t="str">
        <f t="shared" si="119"/>
        <v>3000001.ACCIONES COMUNES</v>
      </c>
      <c r="C253" s="92" t="str">
        <f t="shared" si="120"/>
        <v>1001.PRODUCTOS ESPECIFICOS PARA DESARROLLO INFANTIL TEMPRANO</v>
      </c>
      <c r="D253" s="93" t="str">
        <f t="shared" si="121"/>
        <v>00. RECURSOS ORDINARIOS</v>
      </c>
      <c r="E253" s="94" t="str">
        <f t="shared" si="122"/>
        <v>DIRECCION EJECUTIVA DE GESTION ESTRATEGICA Y ARTICULACION EN SALUD PUBLICA</v>
      </c>
      <c r="F253" s="94" t="str">
        <f t="shared" si="123"/>
        <v>DIRECCION DE ATENCION INTEGRAL DE SALUD</v>
      </c>
      <c r="G253" s="95" t="str">
        <f t="shared" si="124"/>
        <v>00. RECURSOS ORDINARIOS</v>
      </c>
      <c r="H253" s="111" t="s">
        <v>144</v>
      </c>
      <c r="I253" s="112" t="s">
        <v>145</v>
      </c>
      <c r="J253" s="747" t="s">
        <v>368</v>
      </c>
      <c r="K253" s="113" t="s">
        <v>147</v>
      </c>
      <c r="L253" s="114">
        <v>50</v>
      </c>
      <c r="M253" s="116">
        <v>84</v>
      </c>
      <c r="N253" s="116">
        <f t="shared" si="125"/>
        <v>4200</v>
      </c>
      <c r="O253" s="117"/>
      <c r="P253" s="117"/>
      <c r="Q253" s="117"/>
      <c r="R253" s="117">
        <f t="shared" si="126"/>
        <v>2100</v>
      </c>
      <c r="S253" s="117"/>
      <c r="T253" s="117">
        <f t="shared" si="127"/>
        <v>2100</v>
      </c>
      <c r="U253" s="133"/>
      <c r="V253" s="133"/>
      <c r="W253" s="133"/>
      <c r="X253" s="133"/>
      <c r="Y253" s="133"/>
      <c r="Z253" s="133"/>
      <c r="AA253" s="148"/>
      <c r="AB253" s="148"/>
    </row>
    <row r="254" spans="1:28" ht="26.25" customHeight="1">
      <c r="A254" s="92" t="str">
        <f t="shared" si="118"/>
        <v>43 - 5004426.MONITOREO, SUPERVISION, EVALUACION Y CONTROL DEL PROGRAMA ARTICULADO NUTRICIONAL</v>
      </c>
      <c r="B254" s="92" t="str">
        <f t="shared" si="119"/>
        <v>3000001.ACCIONES COMUNES</v>
      </c>
      <c r="C254" s="92" t="str">
        <f t="shared" si="120"/>
        <v>1001.PRODUCTOS ESPECIFICOS PARA DESARROLLO INFANTIL TEMPRANO</v>
      </c>
      <c r="D254" s="93" t="str">
        <f t="shared" si="121"/>
        <v>00. RECURSOS ORDINARIOS</v>
      </c>
      <c r="E254" s="94" t="str">
        <f t="shared" si="122"/>
        <v>DIRECCION EJECUTIVA DE GESTION ESTRATEGICA Y ARTICULACION EN SALUD PUBLICA</v>
      </c>
      <c r="F254" s="94" t="str">
        <f t="shared" si="123"/>
        <v>DIRECCION DE ATENCION INTEGRAL DE SALUD</v>
      </c>
      <c r="G254" s="95" t="str">
        <f t="shared" si="124"/>
        <v>00. RECURSOS ORDINARIOS</v>
      </c>
      <c r="H254" s="140" t="s">
        <v>369</v>
      </c>
      <c r="I254" s="144" t="s">
        <v>272</v>
      </c>
      <c r="J254" s="748" t="s">
        <v>370</v>
      </c>
      <c r="K254" s="217" t="s">
        <v>168</v>
      </c>
      <c r="L254" s="290">
        <v>199</v>
      </c>
      <c r="M254" s="219">
        <v>8</v>
      </c>
      <c r="N254" s="116">
        <f t="shared" si="125"/>
        <v>1592</v>
      </c>
      <c r="O254" s="128"/>
      <c r="P254" s="128"/>
      <c r="Q254" s="117"/>
      <c r="R254" s="117">
        <f t="shared" si="126"/>
        <v>796</v>
      </c>
      <c r="S254" s="117"/>
      <c r="T254" s="117">
        <f t="shared" si="127"/>
        <v>796</v>
      </c>
      <c r="U254" s="133"/>
      <c r="V254" s="133"/>
      <c r="W254" s="133"/>
      <c r="X254" s="133"/>
      <c r="Y254" s="133"/>
      <c r="Z254" s="133"/>
      <c r="AA254" s="148"/>
      <c r="AB254" s="148"/>
    </row>
    <row r="255" spans="1:28" ht="21" customHeight="1">
      <c r="A255" s="92" t="str">
        <f t="shared" si="118"/>
        <v>43 - 5004426.MONITOREO, SUPERVISION, EVALUACION Y CONTROL DEL PROGRAMA ARTICULADO NUTRICIONAL</v>
      </c>
      <c r="B255" s="92" t="str">
        <f t="shared" si="119"/>
        <v>3000001.ACCIONES COMUNES</v>
      </c>
      <c r="C255" s="92" t="str">
        <f t="shared" si="120"/>
        <v>1001.PRODUCTOS ESPECIFICOS PARA DESARROLLO INFANTIL TEMPRANO</v>
      </c>
      <c r="D255" s="93" t="str">
        <f t="shared" si="121"/>
        <v>00. RECURSOS ORDINARIOS</v>
      </c>
      <c r="E255" s="94" t="str">
        <f t="shared" si="122"/>
        <v>DIRECCION EJECUTIVA DE GESTION ESTRATEGICA Y ARTICULACION EN SALUD PUBLICA</v>
      </c>
      <c r="F255" s="94" t="str">
        <f t="shared" si="123"/>
        <v>DIRECCION DE ATENCION INTEGRAL DE SALUD</v>
      </c>
      <c r="G255" s="95" t="str">
        <f t="shared" si="124"/>
        <v>00. RECURSOS ORDINARIOS</v>
      </c>
      <c r="H255" s="140" t="s">
        <v>265</v>
      </c>
      <c r="I255" s="144" t="s">
        <v>150</v>
      </c>
      <c r="J255" s="722" t="s">
        <v>151</v>
      </c>
      <c r="K255" s="354" t="s">
        <v>152</v>
      </c>
      <c r="L255" s="355">
        <v>109</v>
      </c>
      <c r="M255" s="356">
        <v>17</v>
      </c>
      <c r="N255" s="116">
        <v>1856</v>
      </c>
      <c r="O255" s="128"/>
      <c r="P255" s="117">
        <v>1856</v>
      </c>
      <c r="Q255" s="152"/>
      <c r="R255" s="117"/>
      <c r="S255" s="117"/>
      <c r="T255" s="117"/>
      <c r="U255" s="133"/>
      <c r="V255" s="133"/>
      <c r="W255" s="133"/>
      <c r="X255" s="133"/>
      <c r="Y255" s="133"/>
      <c r="Z255" s="133"/>
      <c r="AA255" s="148"/>
      <c r="AB255" s="148"/>
    </row>
    <row r="256" spans="1:28" ht="16.5" customHeight="1">
      <c r="A256" s="92" t="str">
        <f t="shared" si="118"/>
        <v>43 - 5004426.MONITOREO, SUPERVISION, EVALUACION Y CONTROL DEL PROGRAMA ARTICULADO NUTRICIONAL</v>
      </c>
      <c r="B256" s="92" t="str">
        <f t="shared" si="119"/>
        <v>3000001.ACCIONES COMUNES</v>
      </c>
      <c r="C256" s="92" t="str">
        <f t="shared" si="120"/>
        <v>1001.PRODUCTOS ESPECIFICOS PARA DESARROLLO INFANTIL TEMPRANO</v>
      </c>
      <c r="D256" s="93" t="str">
        <f t="shared" si="121"/>
        <v>00. RECURSOS ORDINARIOS</v>
      </c>
      <c r="E256" s="94" t="str">
        <f t="shared" si="122"/>
        <v>DIRECCION EJECUTIVA DE GESTION ESTRATEGICA Y ARTICULACION EN SALUD PUBLICA</v>
      </c>
      <c r="F256" s="94" t="str">
        <f t="shared" si="123"/>
        <v>DIRECCION DE ATENCION INTEGRAL DE SALUD</v>
      </c>
      <c r="G256" s="95" t="str">
        <f t="shared" si="124"/>
        <v>00. RECURSOS ORDINARIOS</v>
      </c>
      <c r="H256" s="357"/>
      <c r="I256" s="358"/>
      <c r="J256" s="739" t="s">
        <v>324</v>
      </c>
      <c r="K256" s="359"/>
      <c r="L256" s="182"/>
      <c r="M256" s="360"/>
      <c r="N256" s="333">
        <f t="shared" ref="N256:Z256" si="128">SUM(N252:N255)</f>
        <v>10000</v>
      </c>
      <c r="O256" s="333">
        <f t="shared" si="128"/>
        <v>0</v>
      </c>
      <c r="P256" s="333">
        <f t="shared" si="128"/>
        <v>1856</v>
      </c>
      <c r="Q256" s="333">
        <f t="shared" si="128"/>
        <v>0</v>
      </c>
      <c r="R256" s="333">
        <f t="shared" si="128"/>
        <v>4072</v>
      </c>
      <c r="S256" s="333">
        <f t="shared" si="128"/>
        <v>0</v>
      </c>
      <c r="T256" s="333">
        <f t="shared" si="128"/>
        <v>4072</v>
      </c>
      <c r="U256" s="333">
        <f t="shared" si="128"/>
        <v>0</v>
      </c>
      <c r="V256" s="333">
        <f t="shared" si="128"/>
        <v>0</v>
      </c>
      <c r="W256" s="333">
        <f t="shared" si="128"/>
        <v>0</v>
      </c>
      <c r="X256" s="333">
        <f t="shared" si="128"/>
        <v>0</v>
      </c>
      <c r="Y256" s="333">
        <f t="shared" si="128"/>
        <v>0</v>
      </c>
      <c r="Z256" s="333">
        <f t="shared" si="128"/>
        <v>0</v>
      </c>
      <c r="AA256" s="148"/>
      <c r="AB256" s="148"/>
    </row>
    <row r="257" spans="1:28" ht="12" customHeight="1">
      <c r="A257" s="92" t="str">
        <f t="shared" si="118"/>
        <v>43 - 5004426.MONITOREO, SUPERVISION, EVALUACION Y CONTROL DEL PROGRAMA ARTICULADO NUTRICIONAL</v>
      </c>
      <c r="B257" s="92" t="str">
        <f t="shared" si="119"/>
        <v>3000001.ACCIONES COMUNES</v>
      </c>
      <c r="C257" s="92" t="str">
        <f t="shared" si="120"/>
        <v>1001.PRODUCTOS ESPECIFICOS PARA DESARROLLO INFANTIL TEMPRANO</v>
      </c>
      <c r="D257" s="93" t="str">
        <f t="shared" si="121"/>
        <v>00. RECURSOS ORDINARIOS</v>
      </c>
      <c r="E257" s="94" t="str">
        <f t="shared" si="122"/>
        <v>DIRECCION EJECUTIVA DE GESTION ESTRATEGICA Y ARTICULACION EN SALUD PUBLICA</v>
      </c>
      <c r="F257" s="94" t="str">
        <f t="shared" si="123"/>
        <v>DIRECCION DE ATENCION INTEGRAL DE SALUD</v>
      </c>
      <c r="G257" s="95" t="str">
        <f t="shared" si="124"/>
        <v>00. RECURSOS ORDINARIOS</v>
      </c>
      <c r="H257" s="361"/>
      <c r="I257" s="362"/>
      <c r="J257" s="713"/>
      <c r="K257" s="363"/>
      <c r="L257" s="364"/>
      <c r="M257" s="365"/>
      <c r="N257" s="366"/>
      <c r="O257" s="366"/>
      <c r="P257" s="366"/>
      <c r="Q257" s="366"/>
      <c r="R257" s="366"/>
      <c r="S257" s="366"/>
      <c r="T257" s="366"/>
      <c r="U257" s="366"/>
      <c r="V257" s="366"/>
      <c r="W257" s="366"/>
      <c r="X257" s="366"/>
      <c r="Y257" s="366"/>
      <c r="Z257" s="366"/>
      <c r="AA257" s="104"/>
      <c r="AB257" s="104"/>
    </row>
    <row r="258" spans="1:28" ht="12" customHeight="1">
      <c r="A258" s="92" t="str">
        <f t="shared" si="118"/>
        <v>43 - 5004426.MONITOREO, SUPERVISION, EVALUACION Y CONTROL DEL PROGRAMA ARTICULADO NUTRICIONAL</v>
      </c>
      <c r="B258" s="92" t="str">
        <f t="shared" si="119"/>
        <v>3000001.ACCIONES COMUNES</v>
      </c>
      <c r="C258" s="92" t="str">
        <f t="shared" si="120"/>
        <v>1001.PRODUCTOS ESPECIFICOS PARA DESARROLLO INFANTIL TEMPRANO</v>
      </c>
      <c r="D258" s="93" t="str">
        <f t="shared" si="121"/>
        <v>00. RECURSOS ORDINARIOS</v>
      </c>
      <c r="E258" s="94" t="str">
        <f t="shared" si="122"/>
        <v>DIRECCION EJECUTIVA DE GESTION ESTRATEGICA Y ARTICULACION EN SALUD PUBLICA</v>
      </c>
      <c r="F258" s="94" t="str">
        <f t="shared" si="123"/>
        <v>DIRECCION DE ATENCION INTEGRAL DE SALUD</v>
      </c>
      <c r="G258" s="95" t="str">
        <f t="shared" si="124"/>
        <v>00. RECURSOS ORDINARIOS</v>
      </c>
      <c r="H258" s="189" t="s">
        <v>371</v>
      </c>
      <c r="I258" s="367"/>
      <c r="J258" s="749"/>
      <c r="K258" s="126"/>
      <c r="L258" s="127"/>
      <c r="M258" s="128"/>
      <c r="N258" s="128"/>
      <c r="O258" s="127"/>
      <c r="P258" s="196"/>
      <c r="Q258" s="197"/>
      <c r="R258" s="197"/>
      <c r="S258" s="197"/>
      <c r="T258" s="197"/>
      <c r="U258" s="197"/>
      <c r="V258" s="197"/>
      <c r="W258" s="197"/>
      <c r="X258" s="197"/>
      <c r="Y258" s="197"/>
      <c r="Z258" s="197"/>
      <c r="AA258" s="104"/>
      <c r="AB258" s="104"/>
    </row>
    <row r="259" spans="1:28" ht="19.5" customHeight="1">
      <c r="A259" s="92" t="str">
        <f t="shared" si="118"/>
        <v>43 - 5004426.MONITOREO, SUPERVISION, EVALUACION Y CONTROL DEL PROGRAMA ARTICULADO NUTRICIONAL</v>
      </c>
      <c r="B259" s="92" t="str">
        <f t="shared" si="119"/>
        <v>3000001.ACCIONES COMUNES</v>
      </c>
      <c r="C259" s="92" t="str">
        <f t="shared" si="120"/>
        <v>1001.PRODUCTOS ESPECIFICOS PARA DESARROLLO INFANTIL TEMPRANO</v>
      </c>
      <c r="D259" s="93" t="str">
        <f t="shared" si="121"/>
        <v>00. RECURSOS ORDINARIOS</v>
      </c>
      <c r="E259" s="94" t="str">
        <f t="shared" si="122"/>
        <v>DIRECCION EJECUTIVA DE GESTION ESTRATEGICA Y ARTICULACION EN SALUD PUBLICA</v>
      </c>
      <c r="F259" s="94" t="str">
        <f t="shared" si="123"/>
        <v>DIRECCION DE ATENCION INTEGRAL DE SALUD</v>
      </c>
      <c r="G259" s="95" t="str">
        <f t="shared" si="124"/>
        <v>00. RECURSOS ORDINARIOS</v>
      </c>
      <c r="H259" s="306" t="s">
        <v>237</v>
      </c>
      <c r="I259" s="1008" t="s">
        <v>372</v>
      </c>
      <c r="J259" s="954"/>
      <c r="K259" s="962"/>
      <c r="L259" s="368"/>
      <c r="M259" s="368"/>
      <c r="N259" s="368"/>
      <c r="O259" s="368"/>
      <c r="P259" s="368"/>
      <c r="Q259" s="368"/>
      <c r="R259" s="368"/>
      <c r="S259" s="368"/>
      <c r="T259" s="368"/>
      <c r="U259" s="368"/>
      <c r="V259" s="368"/>
      <c r="W259" s="368"/>
      <c r="X259" s="368"/>
      <c r="Y259" s="368"/>
      <c r="Z259" s="369"/>
      <c r="AA259" s="104"/>
      <c r="AB259" s="104"/>
    </row>
    <row r="260" spans="1:28" ht="33" customHeight="1">
      <c r="A260" s="92" t="str">
        <f t="shared" si="118"/>
        <v>43 - 5004426.MONITOREO, SUPERVISION, EVALUACION Y CONTROL DEL PROGRAMA ARTICULADO NUTRICIONAL</v>
      </c>
      <c r="B260" s="92" t="str">
        <f t="shared" si="119"/>
        <v>3000001.ACCIONES COMUNES</v>
      </c>
      <c r="C260" s="92" t="str">
        <f t="shared" si="120"/>
        <v>1001.PRODUCTOS ESPECIFICOS PARA DESARROLLO INFANTIL TEMPRANO</v>
      </c>
      <c r="D260" s="93" t="str">
        <f t="shared" si="121"/>
        <v>00. RECURSOS ORDINARIOS</v>
      </c>
      <c r="E260" s="94" t="str">
        <f t="shared" si="122"/>
        <v>DIRECCION EJECUTIVA DE GESTION ESTRATEGICA Y ARTICULACION EN SALUD PUBLICA</v>
      </c>
      <c r="F260" s="94" t="str">
        <f t="shared" si="123"/>
        <v>DIRECCION DE ATENCION INTEGRAL DE SALUD</v>
      </c>
      <c r="G260" s="95" t="str">
        <f t="shared" si="124"/>
        <v>00. RECURSOS ORDINARIOS</v>
      </c>
      <c r="H260" s="111" t="s">
        <v>144</v>
      </c>
      <c r="I260" s="112" t="s">
        <v>145</v>
      </c>
      <c r="J260" s="720" t="s">
        <v>373</v>
      </c>
      <c r="K260" s="113" t="s">
        <v>147</v>
      </c>
      <c r="L260" s="120">
        <v>20</v>
      </c>
      <c r="M260" s="116">
        <v>147</v>
      </c>
      <c r="N260" s="116">
        <f t="shared" ref="N260:N261" si="129">L260*M260</f>
        <v>2940</v>
      </c>
      <c r="O260" s="270">
        <v>0</v>
      </c>
      <c r="P260" s="270">
        <v>0</v>
      </c>
      <c r="Q260" s="292">
        <f>N260</f>
        <v>2940</v>
      </c>
      <c r="R260" s="370"/>
      <c r="S260" s="370"/>
      <c r="T260" s="370"/>
      <c r="U260" s="370"/>
      <c r="V260" s="370"/>
      <c r="W260" s="370"/>
      <c r="X260" s="370"/>
      <c r="Y260" s="370"/>
      <c r="Z260" s="370"/>
      <c r="AA260" s="104"/>
      <c r="AB260" s="104"/>
    </row>
    <row r="261" spans="1:28" ht="24" customHeight="1">
      <c r="A261" s="92" t="str">
        <f t="shared" si="118"/>
        <v>43 - 5004426.MONITOREO, SUPERVISION, EVALUACION Y CONTROL DEL PROGRAMA ARTICULADO NUTRICIONAL</v>
      </c>
      <c r="B261" s="92" t="str">
        <f t="shared" si="119"/>
        <v>3000001.ACCIONES COMUNES</v>
      </c>
      <c r="C261" s="92" t="str">
        <f t="shared" si="120"/>
        <v>1001.PRODUCTOS ESPECIFICOS PARA DESARROLLO INFANTIL TEMPRANO</v>
      </c>
      <c r="D261" s="93" t="str">
        <f t="shared" si="121"/>
        <v>00. RECURSOS ORDINARIOS</v>
      </c>
      <c r="E261" s="94" t="str">
        <f t="shared" si="122"/>
        <v>DIRECCION EJECUTIVA DE GESTION ESTRATEGICA Y ARTICULACION EN SALUD PUBLICA</v>
      </c>
      <c r="F261" s="94" t="str">
        <f t="shared" si="123"/>
        <v>DIRECCION DE ATENCION INTEGRAL DE SALUD</v>
      </c>
      <c r="G261" s="95" t="str">
        <f t="shared" si="124"/>
        <v>00. RECURSOS ORDINARIOS</v>
      </c>
      <c r="H261" s="140" t="s">
        <v>171</v>
      </c>
      <c r="I261" s="114">
        <v>767400063595</v>
      </c>
      <c r="J261" s="701" t="s">
        <v>374</v>
      </c>
      <c r="K261" s="184" t="s">
        <v>168</v>
      </c>
      <c r="L261" s="114">
        <v>6</v>
      </c>
      <c r="M261" s="116">
        <v>526.08299999999997</v>
      </c>
      <c r="N261" s="116">
        <f t="shared" si="129"/>
        <v>3156.4979999999996</v>
      </c>
      <c r="O261" s="270"/>
      <c r="P261" s="292">
        <f t="shared" ref="P261:P262" si="130">N261</f>
        <v>3156.4979999999996</v>
      </c>
      <c r="Q261" s="66"/>
      <c r="R261" s="370"/>
      <c r="S261" s="370"/>
      <c r="T261" s="370"/>
      <c r="U261" s="370"/>
      <c r="V261" s="370"/>
      <c r="W261" s="370"/>
      <c r="X261" s="370"/>
      <c r="Y261" s="370"/>
      <c r="Z261" s="370"/>
      <c r="AA261" s="104"/>
      <c r="AB261" s="104"/>
    </row>
    <row r="262" spans="1:28" ht="26.25" customHeight="1">
      <c r="A262" s="92" t="str">
        <f t="shared" si="118"/>
        <v>43 - 5004426.MONITOREO, SUPERVISION, EVALUACION Y CONTROL DEL PROGRAMA ARTICULADO NUTRICIONAL</v>
      </c>
      <c r="B262" s="92" t="str">
        <f t="shared" si="119"/>
        <v>3000001.ACCIONES COMUNES</v>
      </c>
      <c r="C262" s="92" t="str">
        <f t="shared" si="120"/>
        <v>1001.PRODUCTOS ESPECIFICOS PARA DESARROLLO INFANTIL TEMPRANO</v>
      </c>
      <c r="D262" s="93" t="str">
        <f t="shared" si="121"/>
        <v>00. RECURSOS ORDINARIOS</v>
      </c>
      <c r="E262" s="94" t="str">
        <f t="shared" si="122"/>
        <v>DIRECCION EJECUTIVA DE GESTION ESTRATEGICA Y ARTICULACION EN SALUD PUBLICA</v>
      </c>
      <c r="F262" s="94" t="str">
        <f t="shared" si="123"/>
        <v>DIRECCION DE ATENCION INTEGRAL DE SALUD</v>
      </c>
      <c r="G262" s="95" t="str">
        <f t="shared" si="124"/>
        <v>00. RECURSOS ORDINARIOS</v>
      </c>
      <c r="H262" s="140" t="s">
        <v>265</v>
      </c>
      <c r="I262" s="371" t="s">
        <v>375</v>
      </c>
      <c r="J262" s="701" t="s">
        <v>376</v>
      </c>
      <c r="K262" s="184" t="s">
        <v>377</v>
      </c>
      <c r="L262" s="114">
        <v>229</v>
      </c>
      <c r="M262" s="116">
        <v>17</v>
      </c>
      <c r="N262" s="116">
        <v>3903.5</v>
      </c>
      <c r="O262" s="270"/>
      <c r="P262" s="292">
        <f t="shared" si="130"/>
        <v>3903.5</v>
      </c>
      <c r="Q262" s="66"/>
      <c r="R262" s="370"/>
      <c r="S262" s="370"/>
      <c r="T262" s="370"/>
      <c r="U262" s="370"/>
      <c r="V262" s="370"/>
      <c r="W262" s="370"/>
      <c r="X262" s="370"/>
      <c r="Y262" s="370"/>
      <c r="Z262" s="370"/>
      <c r="AA262" s="104"/>
      <c r="AB262" s="104"/>
    </row>
    <row r="263" spans="1:28" ht="12" customHeight="1">
      <c r="A263" s="92" t="str">
        <f t="shared" si="118"/>
        <v>43 - 5004426.MONITOREO, SUPERVISION, EVALUACION Y CONTROL DEL PROGRAMA ARTICULADO NUTRICIONAL</v>
      </c>
      <c r="B263" s="92" t="str">
        <f t="shared" si="119"/>
        <v>3000001.ACCIONES COMUNES</v>
      </c>
      <c r="C263" s="92" t="str">
        <f t="shared" si="120"/>
        <v>1001.PRODUCTOS ESPECIFICOS PARA DESARROLLO INFANTIL TEMPRANO</v>
      </c>
      <c r="D263" s="93" t="str">
        <f t="shared" si="121"/>
        <v>00. RECURSOS ORDINARIOS</v>
      </c>
      <c r="E263" s="94" t="str">
        <f t="shared" si="122"/>
        <v>DIRECCION EJECUTIVA DE GESTION ESTRATEGICA Y ARTICULACION EN SALUD PUBLICA</v>
      </c>
      <c r="F263" s="94" t="str">
        <f t="shared" si="123"/>
        <v>DIRECCION DE ATENCION INTEGRAL DE SALUD</v>
      </c>
      <c r="G263" s="95" t="str">
        <f t="shared" si="124"/>
        <v>00. RECURSOS ORDINARIOS</v>
      </c>
      <c r="H263" s="372" t="s">
        <v>153</v>
      </c>
      <c r="I263" s="373"/>
      <c r="J263" s="750"/>
      <c r="K263" s="374"/>
      <c r="L263" s="375"/>
      <c r="M263" s="103"/>
      <c r="N263" s="376">
        <f t="shared" ref="N263:Z263" si="131">SUM(N260:N262)</f>
        <v>9999.9979999999996</v>
      </c>
      <c r="O263" s="376">
        <f t="shared" si="131"/>
        <v>0</v>
      </c>
      <c r="P263" s="376">
        <f t="shared" si="131"/>
        <v>7059.9979999999996</v>
      </c>
      <c r="Q263" s="376">
        <f t="shared" si="131"/>
        <v>2940</v>
      </c>
      <c r="R263" s="376">
        <f t="shared" si="131"/>
        <v>0</v>
      </c>
      <c r="S263" s="376">
        <f t="shared" si="131"/>
        <v>0</v>
      </c>
      <c r="T263" s="376">
        <f t="shared" si="131"/>
        <v>0</v>
      </c>
      <c r="U263" s="376">
        <f t="shared" si="131"/>
        <v>0</v>
      </c>
      <c r="V263" s="376">
        <f t="shared" si="131"/>
        <v>0</v>
      </c>
      <c r="W263" s="376">
        <f t="shared" si="131"/>
        <v>0</v>
      </c>
      <c r="X263" s="376">
        <f t="shared" si="131"/>
        <v>0</v>
      </c>
      <c r="Y263" s="376">
        <f t="shared" si="131"/>
        <v>0</v>
      </c>
      <c r="Z263" s="376">
        <f t="shared" si="131"/>
        <v>0</v>
      </c>
      <c r="AA263" s="104"/>
      <c r="AB263" s="104"/>
    </row>
    <row r="264" spans="1:28" ht="12" customHeight="1">
      <c r="A264" s="92" t="str">
        <f t="shared" si="118"/>
        <v>43 - 5004426.MONITOREO, SUPERVISION, EVALUACION Y CONTROL DEL PROGRAMA ARTICULADO NUTRICIONAL</v>
      </c>
      <c r="B264" s="92" t="str">
        <f t="shared" si="119"/>
        <v>3000001.ACCIONES COMUNES</v>
      </c>
      <c r="C264" s="92" t="str">
        <f t="shared" si="120"/>
        <v>1001.PRODUCTOS ESPECIFICOS PARA DESARROLLO INFANTIL TEMPRANO</v>
      </c>
      <c r="D264" s="93" t="str">
        <f t="shared" si="121"/>
        <v>00. RECURSOS ORDINARIOS</v>
      </c>
      <c r="E264" s="94" t="str">
        <f t="shared" si="122"/>
        <v>DIRECCION EJECUTIVA DE GESTION ESTRATEGICA Y ARTICULACION EN SALUD PUBLICA</v>
      </c>
      <c r="F264" s="94" t="str">
        <f t="shared" si="123"/>
        <v>DIRECCION DE ATENCION INTEGRAL DE SALUD</v>
      </c>
      <c r="G264" s="95" t="str">
        <f t="shared" si="124"/>
        <v>00. RECURSOS ORDINARIOS</v>
      </c>
      <c r="H264" s="357"/>
      <c r="I264" s="358"/>
      <c r="J264" s="712" t="s">
        <v>378</v>
      </c>
      <c r="K264" s="359"/>
      <c r="L264" s="377"/>
      <c r="M264" s="378"/>
      <c r="N264" s="333">
        <f t="shared" ref="N264:Z264" si="132">N263</f>
        <v>9999.9979999999996</v>
      </c>
      <c r="O264" s="333">
        <f t="shared" si="132"/>
        <v>0</v>
      </c>
      <c r="P264" s="333">
        <f t="shared" si="132"/>
        <v>7059.9979999999996</v>
      </c>
      <c r="Q264" s="333">
        <f t="shared" si="132"/>
        <v>2940</v>
      </c>
      <c r="R264" s="333">
        <f t="shared" si="132"/>
        <v>0</v>
      </c>
      <c r="S264" s="333">
        <f t="shared" si="132"/>
        <v>0</v>
      </c>
      <c r="T264" s="333">
        <f t="shared" si="132"/>
        <v>0</v>
      </c>
      <c r="U264" s="333">
        <f t="shared" si="132"/>
        <v>0</v>
      </c>
      <c r="V264" s="333">
        <f t="shared" si="132"/>
        <v>0</v>
      </c>
      <c r="W264" s="333">
        <f t="shared" si="132"/>
        <v>0</v>
      </c>
      <c r="X264" s="333">
        <f t="shared" si="132"/>
        <v>0</v>
      </c>
      <c r="Y264" s="333">
        <f t="shared" si="132"/>
        <v>0</v>
      </c>
      <c r="Z264" s="333">
        <f t="shared" si="132"/>
        <v>0</v>
      </c>
      <c r="AA264" s="104"/>
      <c r="AB264" s="104"/>
    </row>
    <row r="265" spans="1:28" ht="12" customHeight="1">
      <c r="A265" s="92" t="str">
        <f t="shared" si="118"/>
        <v>43 - 5004426.MONITOREO, SUPERVISION, EVALUACION Y CONTROL DEL PROGRAMA ARTICULADO NUTRICIONAL</v>
      </c>
      <c r="B265" s="92" t="str">
        <f t="shared" si="119"/>
        <v>3000001.ACCIONES COMUNES</v>
      </c>
      <c r="C265" s="92" t="str">
        <f t="shared" si="120"/>
        <v>1001.PRODUCTOS ESPECIFICOS PARA DESARROLLO INFANTIL TEMPRANO</v>
      </c>
      <c r="D265" s="93" t="str">
        <f t="shared" si="121"/>
        <v>00. RECURSOS ORDINARIOS</v>
      </c>
      <c r="E265" s="94" t="str">
        <f t="shared" si="122"/>
        <v>DIRECCION EJECUTIVA DE GESTION ESTRATEGICA Y ARTICULACION EN SALUD PUBLICA</v>
      </c>
      <c r="F265" s="94" t="str">
        <f t="shared" si="123"/>
        <v>DIRECCION DE ATENCION INTEGRAL DE SALUD</v>
      </c>
      <c r="G265" s="95" t="str">
        <f t="shared" si="124"/>
        <v>00. RECURSOS ORDINARIOS</v>
      </c>
      <c r="H265" s="103"/>
      <c r="I265" s="125"/>
      <c r="J265" s="696"/>
      <c r="K265" s="126"/>
      <c r="L265" s="127"/>
      <c r="M265" s="128"/>
      <c r="N265" s="128"/>
      <c r="O265" s="127"/>
      <c r="P265" s="196"/>
      <c r="Q265" s="197"/>
      <c r="R265" s="197"/>
      <c r="S265" s="197"/>
      <c r="T265" s="197"/>
      <c r="U265" s="197"/>
      <c r="V265" s="197"/>
      <c r="W265" s="197"/>
      <c r="X265" s="197"/>
      <c r="Y265" s="197"/>
      <c r="Z265" s="197"/>
      <c r="AA265" s="104"/>
      <c r="AB265" s="104"/>
    </row>
    <row r="266" spans="1:28" ht="13.5" customHeight="1">
      <c r="A266" s="92" t="str">
        <f t="shared" si="118"/>
        <v>43 - 5004426.MONITOREO, SUPERVISION, EVALUACION Y CONTROL DEL PROGRAMA ARTICULADO NUTRICIONAL</v>
      </c>
      <c r="B266" s="92" t="str">
        <f t="shared" si="119"/>
        <v>3000001.ACCIONES COMUNES</v>
      </c>
      <c r="C266" s="92" t="str">
        <f t="shared" si="120"/>
        <v>1001.PRODUCTOS ESPECIFICOS PARA DESARROLLO INFANTIL TEMPRANO</v>
      </c>
      <c r="D266" s="93" t="str">
        <f t="shared" si="121"/>
        <v>00. RECURSOS ORDINARIOS</v>
      </c>
      <c r="E266" s="94" t="str">
        <f t="shared" si="122"/>
        <v>DIRECCION EJECUTIVA DE GESTION ESTRATEGICA Y ARTICULACION EN SALUD PUBLICA</v>
      </c>
      <c r="F266" s="94" t="str">
        <f t="shared" si="123"/>
        <v>DIRECCION DE ATENCION INTEGRAL DE SALUD</v>
      </c>
      <c r="G266" s="95" t="str">
        <f t="shared" si="124"/>
        <v>00. RECURSOS ORDINARIOS</v>
      </c>
      <c r="H266" s="990" t="s">
        <v>270</v>
      </c>
      <c r="I266" s="954"/>
      <c r="J266" s="953"/>
      <c r="K266" s="379"/>
      <c r="L266" s="380"/>
      <c r="M266" s="381"/>
      <c r="N266" s="381"/>
      <c r="O266" s="380"/>
      <c r="P266" s="382"/>
      <c r="Q266" s="383"/>
      <c r="R266" s="383"/>
      <c r="S266" s="383"/>
      <c r="T266" s="383"/>
      <c r="U266" s="383"/>
      <c r="V266" s="383"/>
      <c r="W266" s="383"/>
      <c r="X266" s="383"/>
      <c r="Y266" s="383"/>
      <c r="Z266" s="383"/>
      <c r="AA266" s="104"/>
      <c r="AB266" s="104"/>
    </row>
    <row r="267" spans="1:28" ht="17.25" customHeight="1">
      <c r="A267" s="92" t="str">
        <f t="shared" si="118"/>
        <v>43 - 5004426.MONITOREO, SUPERVISION, EVALUACION Y CONTROL DEL PROGRAMA ARTICULADO NUTRICIONAL</v>
      </c>
      <c r="B267" s="92" t="str">
        <f t="shared" si="119"/>
        <v>3000001.ACCIONES COMUNES</v>
      </c>
      <c r="C267" s="92" t="str">
        <f t="shared" si="120"/>
        <v>1001.PRODUCTOS ESPECIFICOS PARA DESARROLLO INFANTIL TEMPRANO</v>
      </c>
      <c r="D267" s="93" t="str">
        <f t="shared" si="121"/>
        <v>00. RECURSOS ORDINARIOS</v>
      </c>
      <c r="E267" s="94" t="str">
        <f t="shared" si="122"/>
        <v>DIRECCION EJECUTIVA DE GESTION ESTRATEGICA Y ARTICULACION EN SALUD PUBLICA</v>
      </c>
      <c r="F267" s="94" t="str">
        <f t="shared" si="123"/>
        <v>DIRECCION DE ATENCION INTEGRAL DE SALUD</v>
      </c>
      <c r="G267" s="95" t="str">
        <f t="shared" si="124"/>
        <v>00. RECURSOS ORDINARIOS</v>
      </c>
      <c r="H267" s="384" t="s">
        <v>142</v>
      </c>
      <c r="I267" s="1009" t="s">
        <v>379</v>
      </c>
      <c r="J267" s="954"/>
      <c r="K267" s="954"/>
      <c r="L267" s="954"/>
      <c r="M267" s="954"/>
      <c r="N267" s="954"/>
      <c r="O267" s="954"/>
      <c r="P267" s="954"/>
      <c r="Q267" s="954"/>
      <c r="R267" s="954"/>
      <c r="S267" s="954"/>
      <c r="T267" s="954"/>
      <c r="U267" s="954"/>
      <c r="V267" s="954"/>
      <c r="W267" s="954"/>
      <c r="X267" s="954"/>
      <c r="Y267" s="954"/>
      <c r="Z267" s="953"/>
      <c r="AA267" s="104"/>
      <c r="AB267" s="104"/>
    </row>
    <row r="268" spans="1:28" ht="33.75" customHeight="1">
      <c r="A268" s="92" t="str">
        <f t="shared" si="118"/>
        <v>43 - 5004426.MONITOREO, SUPERVISION, EVALUACION Y CONTROL DEL PROGRAMA ARTICULADO NUTRICIONAL</v>
      </c>
      <c r="B268" s="92" t="str">
        <f t="shared" si="119"/>
        <v>3000001.ACCIONES COMUNES</v>
      </c>
      <c r="C268" s="92" t="str">
        <f t="shared" si="120"/>
        <v>1001.PRODUCTOS ESPECIFICOS PARA DESARROLLO INFANTIL TEMPRANO</v>
      </c>
      <c r="D268" s="93" t="str">
        <f t="shared" si="121"/>
        <v>00. RECURSOS ORDINARIOS</v>
      </c>
      <c r="E268" s="94" t="str">
        <f t="shared" si="122"/>
        <v>DIRECCION EJECUTIVA DE GESTION ESTRATEGICA Y ARTICULACION EN SALUD PUBLICA</v>
      </c>
      <c r="F268" s="94" t="str">
        <f t="shared" si="123"/>
        <v>DIRECCION DE ATENCION INTEGRAL DE SALUD</v>
      </c>
      <c r="G268" s="95" t="str">
        <f t="shared" si="124"/>
        <v>00. RECURSOS ORDINARIOS</v>
      </c>
      <c r="H268" s="111" t="s">
        <v>144</v>
      </c>
      <c r="I268" s="112" t="s">
        <v>145</v>
      </c>
      <c r="J268" s="720" t="s">
        <v>373</v>
      </c>
      <c r="K268" s="113" t="s">
        <v>147</v>
      </c>
      <c r="L268" s="120">
        <v>25</v>
      </c>
      <c r="M268" s="116">
        <v>147</v>
      </c>
      <c r="N268" s="117">
        <f>L268*M268</f>
        <v>3675</v>
      </c>
      <c r="O268" s="117"/>
      <c r="P268" s="117"/>
      <c r="Q268" s="117"/>
      <c r="R268" s="117">
        <v>1470</v>
      </c>
      <c r="S268" s="117">
        <v>1470</v>
      </c>
      <c r="T268" s="117">
        <v>735</v>
      </c>
      <c r="U268" s="118"/>
      <c r="V268" s="118"/>
      <c r="W268" s="118"/>
      <c r="X268" s="118"/>
      <c r="Y268" s="118"/>
      <c r="Z268" s="118"/>
      <c r="AA268" s="104"/>
      <c r="AB268" s="104"/>
    </row>
    <row r="269" spans="1:28" ht="36" customHeight="1">
      <c r="A269" s="92" t="str">
        <f t="shared" si="118"/>
        <v>43 - 5004426.MONITOREO, SUPERVISION, EVALUACION Y CONTROL DEL PROGRAMA ARTICULADO NUTRICIONAL</v>
      </c>
      <c r="B269" s="92" t="str">
        <f t="shared" si="119"/>
        <v>3000001.ACCIONES COMUNES</v>
      </c>
      <c r="C269" s="92" t="str">
        <f t="shared" si="120"/>
        <v>1001.PRODUCTOS ESPECIFICOS PARA DESARROLLO INFANTIL TEMPRANO</v>
      </c>
      <c r="D269" s="93" t="str">
        <f t="shared" si="121"/>
        <v>00. RECURSOS ORDINARIOS</v>
      </c>
      <c r="E269" s="94" t="str">
        <f t="shared" si="122"/>
        <v>DIRECCION EJECUTIVA DE GESTION ESTRATEGICA Y ARTICULACION EN SALUD PUBLICA</v>
      </c>
      <c r="F269" s="94" t="str">
        <f t="shared" si="123"/>
        <v>DIRECCION DE ATENCION INTEGRAL DE SALUD</v>
      </c>
      <c r="G269" s="95" t="str">
        <f t="shared" si="124"/>
        <v>00. RECURSOS ORDINARIOS</v>
      </c>
      <c r="H269" s="111" t="s">
        <v>144</v>
      </c>
      <c r="I269" s="112" t="s">
        <v>145</v>
      </c>
      <c r="J269" s="747" t="s">
        <v>380</v>
      </c>
      <c r="K269" s="113" t="s">
        <v>147</v>
      </c>
      <c r="L269" s="182">
        <v>9</v>
      </c>
      <c r="M269" s="116">
        <v>84</v>
      </c>
      <c r="N269" s="117">
        <f>M269*L269-80</f>
        <v>676</v>
      </c>
      <c r="O269" s="117"/>
      <c r="P269" s="117"/>
      <c r="Q269" s="117">
        <v>172</v>
      </c>
      <c r="R269" s="117">
        <v>252</v>
      </c>
      <c r="S269" s="117">
        <v>252</v>
      </c>
      <c r="T269" s="117"/>
      <c r="U269" s="118"/>
      <c r="V269" s="118"/>
      <c r="W269" s="118"/>
      <c r="X269" s="118"/>
      <c r="Y269" s="118"/>
      <c r="Z269" s="118"/>
      <c r="AA269" s="104"/>
      <c r="AB269" s="104"/>
    </row>
    <row r="270" spans="1:28" ht="24" customHeight="1">
      <c r="A270" s="92" t="str">
        <f t="shared" si="118"/>
        <v>43 - 5004426.MONITOREO, SUPERVISION, EVALUACION Y CONTROL DEL PROGRAMA ARTICULADO NUTRICIONAL</v>
      </c>
      <c r="B270" s="92" t="str">
        <f t="shared" si="119"/>
        <v>3000001.ACCIONES COMUNES</v>
      </c>
      <c r="C270" s="92" t="str">
        <f t="shared" si="120"/>
        <v>1001.PRODUCTOS ESPECIFICOS PARA DESARROLLO INFANTIL TEMPRANO</v>
      </c>
      <c r="D270" s="93" t="str">
        <f t="shared" si="121"/>
        <v>00. RECURSOS ORDINARIOS</v>
      </c>
      <c r="E270" s="94" t="str">
        <f t="shared" si="122"/>
        <v>DIRECCION EJECUTIVA DE GESTION ESTRATEGICA Y ARTICULACION EN SALUD PUBLICA</v>
      </c>
      <c r="F270" s="94" t="str">
        <f t="shared" si="123"/>
        <v>DIRECCION DE ATENCION INTEGRAL DE SALUD</v>
      </c>
      <c r="G270" s="95" t="str">
        <f t="shared" si="124"/>
        <v>00. RECURSOS ORDINARIOS</v>
      </c>
      <c r="H270" s="143" t="s">
        <v>381</v>
      </c>
      <c r="I270" s="112" t="s">
        <v>382</v>
      </c>
      <c r="J270" s="720" t="s">
        <v>383</v>
      </c>
      <c r="K270" s="323" t="s">
        <v>168</v>
      </c>
      <c r="L270" s="114">
        <v>1</v>
      </c>
      <c r="M270" s="116">
        <v>5500</v>
      </c>
      <c r="N270" s="117">
        <v>5500</v>
      </c>
      <c r="O270" s="117"/>
      <c r="P270" s="117"/>
      <c r="Q270" s="117">
        <f>N270</f>
        <v>5500</v>
      </c>
      <c r="R270" s="117"/>
      <c r="S270" s="117"/>
      <c r="T270" s="117"/>
      <c r="U270" s="118"/>
      <c r="V270" s="118"/>
      <c r="W270" s="118"/>
      <c r="X270" s="118"/>
      <c r="Y270" s="118"/>
      <c r="Z270" s="118"/>
      <c r="AA270" s="104"/>
      <c r="AB270" s="104"/>
    </row>
    <row r="271" spans="1:28" ht="16.5" customHeight="1">
      <c r="A271" s="92" t="str">
        <f t="shared" si="118"/>
        <v>43 - 5004426.MONITOREO, SUPERVISION, EVALUACION Y CONTROL DEL PROGRAMA ARTICULADO NUTRICIONAL</v>
      </c>
      <c r="B271" s="92" t="str">
        <f t="shared" si="119"/>
        <v>3000001.ACCIONES COMUNES</v>
      </c>
      <c r="C271" s="92" t="str">
        <f t="shared" si="120"/>
        <v>1001.PRODUCTOS ESPECIFICOS PARA DESARROLLO INFANTIL TEMPRANO</v>
      </c>
      <c r="D271" s="93" t="str">
        <f t="shared" si="121"/>
        <v>00. RECURSOS ORDINARIOS</v>
      </c>
      <c r="E271" s="94" t="str">
        <f t="shared" si="122"/>
        <v>DIRECCION EJECUTIVA DE GESTION ESTRATEGICA Y ARTICULACION EN SALUD PUBLICA</v>
      </c>
      <c r="F271" s="94" t="str">
        <f t="shared" si="123"/>
        <v>DIRECCION DE ATENCION INTEGRAL DE SALUD</v>
      </c>
      <c r="G271" s="95" t="str">
        <f t="shared" si="124"/>
        <v>00. RECURSOS ORDINARIOS</v>
      </c>
      <c r="H271" s="143" t="s">
        <v>265</v>
      </c>
      <c r="I271" s="144" t="s">
        <v>150</v>
      </c>
      <c r="J271" s="695" t="s">
        <v>151</v>
      </c>
      <c r="K271" s="323" t="s">
        <v>152</v>
      </c>
      <c r="L271" s="114">
        <v>188</v>
      </c>
      <c r="M271" s="145">
        <v>17</v>
      </c>
      <c r="N271" s="117">
        <f t="shared" ref="N271:N273" si="133">+L271*M271</f>
        <v>3196</v>
      </c>
      <c r="O271" s="385"/>
      <c r="P271" s="386">
        <f>N271</f>
        <v>3196</v>
      </c>
      <c r="Q271" s="152"/>
      <c r="R271" s="168"/>
      <c r="S271" s="236"/>
      <c r="T271" s="236"/>
      <c r="U271" s="292"/>
      <c r="V271" s="236"/>
      <c r="W271" s="292"/>
      <c r="X271" s="292"/>
      <c r="Y271" s="292"/>
      <c r="Z271" s="292"/>
      <c r="AA271" s="148"/>
      <c r="AB271" s="148"/>
    </row>
    <row r="272" spans="1:28" ht="19.5" customHeight="1">
      <c r="A272" s="92" t="str">
        <f t="shared" si="118"/>
        <v>43 - 5004426.MONITOREO, SUPERVISION, EVALUACION Y CONTROL DEL PROGRAMA ARTICULADO NUTRICIONAL</v>
      </c>
      <c r="B272" s="92" t="str">
        <f t="shared" si="119"/>
        <v>3000001.ACCIONES COMUNES</v>
      </c>
      <c r="C272" s="92" t="str">
        <f t="shared" si="120"/>
        <v>1001.PRODUCTOS ESPECIFICOS PARA DESARROLLO INFANTIL TEMPRANO</v>
      </c>
      <c r="D272" s="93" t="str">
        <f t="shared" si="121"/>
        <v>00. RECURSOS ORDINARIOS</v>
      </c>
      <c r="E272" s="94" t="str">
        <f t="shared" si="122"/>
        <v>DIRECCION EJECUTIVA DE GESTION ESTRATEGICA Y ARTICULACION EN SALUD PUBLICA</v>
      </c>
      <c r="F272" s="94" t="str">
        <f t="shared" si="123"/>
        <v>DIRECCION DE ATENCION INTEGRAL DE SALUD</v>
      </c>
      <c r="G272" s="95" t="str">
        <f t="shared" si="124"/>
        <v>00. RECURSOS ORDINARIOS</v>
      </c>
      <c r="H272" s="111" t="s">
        <v>384</v>
      </c>
      <c r="I272" s="308" t="s">
        <v>385</v>
      </c>
      <c r="J272" s="751" t="s">
        <v>386</v>
      </c>
      <c r="K272" s="323" t="s">
        <v>168</v>
      </c>
      <c r="L272" s="325">
        <v>395</v>
      </c>
      <c r="M272" s="237">
        <v>1.92</v>
      </c>
      <c r="N272" s="117">
        <f t="shared" si="133"/>
        <v>758.4</v>
      </c>
      <c r="O272" s="237"/>
      <c r="P272" s="237"/>
      <c r="Q272" s="236">
        <f t="shared" ref="Q272:Q273" si="134">N272</f>
        <v>758.4</v>
      </c>
      <c r="R272" s="338"/>
      <c r="S272" s="338"/>
      <c r="T272" s="338"/>
      <c r="U272" s="338"/>
      <c r="V272" s="338"/>
      <c r="W272" s="338"/>
      <c r="X272" s="338"/>
      <c r="Y272" s="338"/>
      <c r="Z272" s="338"/>
      <c r="AA272" s="148"/>
      <c r="AB272" s="148"/>
    </row>
    <row r="273" spans="1:28" ht="21.75" customHeight="1">
      <c r="A273" s="92" t="str">
        <f t="shared" si="118"/>
        <v>43 - 5004426.MONITOREO, SUPERVISION, EVALUACION Y CONTROL DEL PROGRAMA ARTICULADO NUTRICIONAL</v>
      </c>
      <c r="B273" s="92" t="str">
        <f t="shared" si="119"/>
        <v>3000001.ACCIONES COMUNES</v>
      </c>
      <c r="C273" s="92" t="str">
        <f t="shared" si="120"/>
        <v>1001.PRODUCTOS ESPECIFICOS PARA DESARROLLO INFANTIL TEMPRANO</v>
      </c>
      <c r="D273" s="93" t="str">
        <f t="shared" si="121"/>
        <v>00. RECURSOS ORDINARIOS</v>
      </c>
      <c r="E273" s="94" t="str">
        <f t="shared" si="122"/>
        <v>DIRECCION EJECUTIVA DE GESTION ESTRATEGICA Y ARTICULACION EN SALUD PUBLICA</v>
      </c>
      <c r="F273" s="94" t="str">
        <f t="shared" si="123"/>
        <v>DIRECCION DE ATENCION INTEGRAL DE SALUD</v>
      </c>
      <c r="G273" s="95" t="str">
        <f t="shared" si="124"/>
        <v>00. RECURSOS ORDINARIOS</v>
      </c>
      <c r="H273" s="111" t="s">
        <v>384</v>
      </c>
      <c r="I273" s="308" t="s">
        <v>387</v>
      </c>
      <c r="J273" s="751" t="s">
        <v>388</v>
      </c>
      <c r="K273" s="323" t="s">
        <v>168</v>
      </c>
      <c r="L273" s="325">
        <v>310</v>
      </c>
      <c r="M273" s="237">
        <v>0.7</v>
      </c>
      <c r="N273" s="117">
        <f t="shared" si="133"/>
        <v>217</v>
      </c>
      <c r="O273" s="237"/>
      <c r="P273" s="237"/>
      <c r="Q273" s="236">
        <f t="shared" si="134"/>
        <v>217</v>
      </c>
      <c r="R273" s="338"/>
      <c r="S273" s="338"/>
      <c r="T273" s="338"/>
      <c r="U273" s="338"/>
      <c r="V273" s="338"/>
      <c r="W273" s="338"/>
      <c r="X273" s="338"/>
      <c r="Y273" s="338"/>
      <c r="Z273" s="338"/>
      <c r="AA273" s="148"/>
      <c r="AB273" s="148"/>
    </row>
    <row r="274" spans="1:28" ht="26.25" customHeight="1">
      <c r="A274" s="92" t="str">
        <f t="shared" si="118"/>
        <v>43 - 5004426.MONITOREO, SUPERVISION, EVALUACION Y CONTROL DEL PROGRAMA ARTICULADO NUTRICIONAL</v>
      </c>
      <c r="B274" s="92" t="str">
        <f t="shared" si="119"/>
        <v>3000001.ACCIONES COMUNES</v>
      </c>
      <c r="C274" s="92" t="str">
        <f t="shared" si="120"/>
        <v>1001.PRODUCTOS ESPECIFICOS PARA DESARROLLO INFANTIL TEMPRANO</v>
      </c>
      <c r="D274" s="93" t="str">
        <f t="shared" si="121"/>
        <v>00. RECURSOS ORDINARIOS</v>
      </c>
      <c r="E274" s="94" t="str">
        <f t="shared" si="122"/>
        <v>DIRECCION EJECUTIVA DE GESTION ESTRATEGICA Y ARTICULACION EN SALUD PUBLICA</v>
      </c>
      <c r="F274" s="94" t="str">
        <f t="shared" si="123"/>
        <v>DIRECCION DE ATENCION INTEGRAL DE SALUD</v>
      </c>
      <c r="G274" s="95" t="str">
        <f t="shared" si="124"/>
        <v>00. RECURSOS ORDINARIOS</v>
      </c>
      <c r="H274" s="111" t="s">
        <v>171</v>
      </c>
      <c r="I274" s="112" t="s">
        <v>389</v>
      </c>
      <c r="J274" s="720" t="s">
        <v>390</v>
      </c>
      <c r="K274" s="113" t="s">
        <v>168</v>
      </c>
      <c r="L274" s="114">
        <v>3</v>
      </c>
      <c r="M274" s="116">
        <v>5</v>
      </c>
      <c r="N274" s="117">
        <f>M274*L274</f>
        <v>15</v>
      </c>
      <c r="O274" s="117"/>
      <c r="P274" s="117">
        <f t="shared" ref="P274:P280" si="135">N274</f>
        <v>15</v>
      </c>
      <c r="Q274" s="146"/>
      <c r="R274" s="117"/>
      <c r="S274" s="117"/>
      <c r="T274" s="117"/>
      <c r="U274" s="117"/>
      <c r="V274" s="117"/>
      <c r="W274" s="117"/>
      <c r="X274" s="117"/>
      <c r="Y274" s="117"/>
      <c r="Z274" s="117"/>
      <c r="AA274" s="148"/>
      <c r="AB274" s="148"/>
    </row>
    <row r="275" spans="1:28" ht="24.75" customHeight="1">
      <c r="A275" s="92" t="str">
        <f t="shared" si="118"/>
        <v>43 - 5004426.MONITOREO, SUPERVISION, EVALUACION Y CONTROL DEL PROGRAMA ARTICULADO NUTRICIONAL</v>
      </c>
      <c r="B275" s="92" t="str">
        <f t="shared" si="119"/>
        <v>3000001.ACCIONES COMUNES</v>
      </c>
      <c r="C275" s="92" t="str">
        <f t="shared" si="120"/>
        <v>1001.PRODUCTOS ESPECIFICOS PARA DESARROLLO INFANTIL TEMPRANO</v>
      </c>
      <c r="D275" s="93" t="str">
        <f t="shared" si="121"/>
        <v>00. RECURSOS ORDINARIOS</v>
      </c>
      <c r="E275" s="94" t="str">
        <f t="shared" si="122"/>
        <v>DIRECCION EJECUTIVA DE GESTION ESTRATEGICA Y ARTICULACION EN SALUD PUBLICA</v>
      </c>
      <c r="F275" s="94" t="str">
        <f t="shared" si="123"/>
        <v>DIRECCION DE ATENCION INTEGRAL DE SALUD</v>
      </c>
      <c r="G275" s="95" t="str">
        <f t="shared" si="124"/>
        <v>00. RECURSOS ORDINARIOS</v>
      </c>
      <c r="H275" s="111" t="s">
        <v>171</v>
      </c>
      <c r="I275" s="112" t="s">
        <v>391</v>
      </c>
      <c r="J275" s="720" t="s">
        <v>392</v>
      </c>
      <c r="K275" s="113" t="s">
        <v>168</v>
      </c>
      <c r="L275" s="114">
        <v>3</v>
      </c>
      <c r="M275" s="116">
        <v>5</v>
      </c>
      <c r="N275" s="117">
        <v>16</v>
      </c>
      <c r="O275" s="117"/>
      <c r="P275" s="117">
        <f t="shared" si="135"/>
        <v>16</v>
      </c>
      <c r="Q275" s="146"/>
      <c r="R275" s="117"/>
      <c r="S275" s="117"/>
      <c r="T275" s="117"/>
      <c r="U275" s="117"/>
      <c r="V275" s="117"/>
      <c r="W275" s="117"/>
      <c r="X275" s="117"/>
      <c r="Y275" s="117"/>
      <c r="Z275" s="117"/>
      <c r="AA275" s="148"/>
      <c r="AB275" s="148"/>
    </row>
    <row r="276" spans="1:28" ht="27.75" customHeight="1">
      <c r="A276" s="92" t="str">
        <f t="shared" si="118"/>
        <v>43 - 5004426.MONITOREO, SUPERVISION, EVALUACION Y CONTROL DEL PROGRAMA ARTICULADO NUTRICIONAL</v>
      </c>
      <c r="B276" s="92" t="str">
        <f t="shared" si="119"/>
        <v>3000001.ACCIONES COMUNES</v>
      </c>
      <c r="C276" s="92" t="str">
        <f t="shared" si="120"/>
        <v>1001.PRODUCTOS ESPECIFICOS PARA DESARROLLO INFANTIL TEMPRANO</v>
      </c>
      <c r="D276" s="93" t="str">
        <f t="shared" si="121"/>
        <v>00. RECURSOS ORDINARIOS</v>
      </c>
      <c r="E276" s="94" t="str">
        <f t="shared" si="122"/>
        <v>DIRECCION EJECUTIVA DE GESTION ESTRATEGICA Y ARTICULACION EN SALUD PUBLICA</v>
      </c>
      <c r="F276" s="94" t="str">
        <f t="shared" si="123"/>
        <v>DIRECCION DE ATENCION INTEGRAL DE SALUD</v>
      </c>
      <c r="G276" s="95" t="str">
        <f t="shared" si="124"/>
        <v>00. RECURSOS ORDINARIOS</v>
      </c>
      <c r="H276" s="111" t="s">
        <v>171</v>
      </c>
      <c r="I276" s="112" t="s">
        <v>393</v>
      </c>
      <c r="J276" s="720" t="s">
        <v>394</v>
      </c>
      <c r="K276" s="113" t="s">
        <v>168</v>
      </c>
      <c r="L276" s="114">
        <v>6</v>
      </c>
      <c r="M276" s="116">
        <v>52</v>
      </c>
      <c r="N276" s="117">
        <f t="shared" ref="N276:N280" si="136">M276*L276</f>
        <v>312</v>
      </c>
      <c r="O276" s="117"/>
      <c r="P276" s="117">
        <f t="shared" si="135"/>
        <v>312</v>
      </c>
      <c r="Q276" s="146"/>
      <c r="R276" s="117"/>
      <c r="S276" s="117"/>
      <c r="T276" s="117"/>
      <c r="U276" s="117"/>
      <c r="V276" s="117"/>
      <c r="W276" s="117"/>
      <c r="X276" s="117"/>
      <c r="Y276" s="117"/>
      <c r="Z276" s="117"/>
      <c r="AA276" s="148"/>
      <c r="AB276" s="148"/>
    </row>
    <row r="277" spans="1:28" ht="27.75" customHeight="1">
      <c r="A277" s="92" t="str">
        <f t="shared" si="118"/>
        <v>43 - 5004426.MONITOREO, SUPERVISION, EVALUACION Y CONTROL DEL PROGRAMA ARTICULADO NUTRICIONAL</v>
      </c>
      <c r="B277" s="92" t="str">
        <f t="shared" si="119"/>
        <v>3000001.ACCIONES COMUNES</v>
      </c>
      <c r="C277" s="92" t="str">
        <f t="shared" si="120"/>
        <v>1001.PRODUCTOS ESPECIFICOS PARA DESARROLLO INFANTIL TEMPRANO</v>
      </c>
      <c r="D277" s="93" t="str">
        <f t="shared" si="121"/>
        <v>00. RECURSOS ORDINARIOS</v>
      </c>
      <c r="E277" s="94" t="str">
        <f t="shared" si="122"/>
        <v>DIRECCION EJECUTIVA DE GESTION ESTRATEGICA Y ARTICULACION EN SALUD PUBLICA</v>
      </c>
      <c r="F277" s="94" t="str">
        <f t="shared" si="123"/>
        <v>DIRECCION DE ATENCION INTEGRAL DE SALUD</v>
      </c>
      <c r="G277" s="95" t="str">
        <f t="shared" si="124"/>
        <v>00. RECURSOS ORDINARIOS</v>
      </c>
      <c r="H277" s="111" t="s">
        <v>171</v>
      </c>
      <c r="I277" s="112" t="s">
        <v>395</v>
      </c>
      <c r="J277" s="720" t="s">
        <v>396</v>
      </c>
      <c r="K277" s="113" t="s">
        <v>168</v>
      </c>
      <c r="L277" s="114">
        <v>6</v>
      </c>
      <c r="M277" s="116">
        <v>52</v>
      </c>
      <c r="N277" s="117">
        <f t="shared" si="136"/>
        <v>312</v>
      </c>
      <c r="O277" s="117"/>
      <c r="P277" s="117">
        <f t="shared" si="135"/>
        <v>312</v>
      </c>
      <c r="Q277" s="146"/>
      <c r="R277" s="117"/>
      <c r="S277" s="117"/>
      <c r="T277" s="117"/>
      <c r="U277" s="117"/>
      <c r="V277" s="117"/>
      <c r="W277" s="117"/>
      <c r="X277" s="117"/>
      <c r="Y277" s="117"/>
      <c r="Z277" s="117"/>
      <c r="AA277" s="148"/>
      <c r="AB277" s="148"/>
    </row>
    <row r="278" spans="1:28" ht="24.75" customHeight="1">
      <c r="A278" s="92" t="str">
        <f t="shared" si="118"/>
        <v>43 - 5004426.MONITOREO, SUPERVISION, EVALUACION Y CONTROL DEL PROGRAMA ARTICULADO NUTRICIONAL</v>
      </c>
      <c r="B278" s="92" t="str">
        <f t="shared" si="119"/>
        <v>3000001.ACCIONES COMUNES</v>
      </c>
      <c r="C278" s="92" t="str">
        <f t="shared" si="120"/>
        <v>1001.PRODUCTOS ESPECIFICOS PARA DESARROLLO INFANTIL TEMPRANO</v>
      </c>
      <c r="D278" s="93" t="str">
        <f t="shared" si="121"/>
        <v>00. RECURSOS ORDINARIOS</v>
      </c>
      <c r="E278" s="94" t="str">
        <f t="shared" si="122"/>
        <v>DIRECCION EJECUTIVA DE GESTION ESTRATEGICA Y ARTICULACION EN SALUD PUBLICA</v>
      </c>
      <c r="F278" s="94" t="str">
        <f t="shared" si="123"/>
        <v>DIRECCION DE ATENCION INTEGRAL DE SALUD</v>
      </c>
      <c r="G278" s="95" t="str">
        <f t="shared" si="124"/>
        <v>00. RECURSOS ORDINARIOS</v>
      </c>
      <c r="H278" s="111" t="s">
        <v>171</v>
      </c>
      <c r="I278" s="112" t="s">
        <v>397</v>
      </c>
      <c r="J278" s="720" t="s">
        <v>398</v>
      </c>
      <c r="K278" s="113" t="s">
        <v>168</v>
      </c>
      <c r="L278" s="114">
        <v>6</v>
      </c>
      <c r="M278" s="116">
        <v>52</v>
      </c>
      <c r="N278" s="117">
        <f t="shared" si="136"/>
        <v>312</v>
      </c>
      <c r="O278" s="117"/>
      <c r="P278" s="117">
        <f t="shared" si="135"/>
        <v>312</v>
      </c>
      <c r="Q278" s="146"/>
      <c r="R278" s="117"/>
      <c r="S278" s="117"/>
      <c r="T278" s="117"/>
      <c r="U278" s="117"/>
      <c r="V278" s="117"/>
      <c r="W278" s="117"/>
      <c r="X278" s="117"/>
      <c r="Y278" s="117"/>
      <c r="Z278" s="117"/>
      <c r="AA278" s="148"/>
      <c r="AB278" s="148"/>
    </row>
    <row r="279" spans="1:28" ht="29.25" customHeight="1">
      <c r="A279" s="92" t="str">
        <f t="shared" si="118"/>
        <v>43 - 5004426.MONITOREO, SUPERVISION, EVALUACION Y CONTROL DEL PROGRAMA ARTICULADO NUTRICIONAL</v>
      </c>
      <c r="B279" s="92" t="str">
        <f t="shared" si="119"/>
        <v>3000001.ACCIONES COMUNES</v>
      </c>
      <c r="C279" s="92" t="str">
        <f t="shared" si="120"/>
        <v>1001.PRODUCTOS ESPECIFICOS PARA DESARROLLO INFANTIL TEMPRANO</v>
      </c>
      <c r="D279" s="93" t="str">
        <f t="shared" si="121"/>
        <v>00. RECURSOS ORDINARIOS</v>
      </c>
      <c r="E279" s="94" t="str">
        <f t="shared" si="122"/>
        <v>DIRECCION EJECUTIVA DE GESTION ESTRATEGICA Y ARTICULACION EN SALUD PUBLICA</v>
      </c>
      <c r="F279" s="94" t="str">
        <f t="shared" si="123"/>
        <v>DIRECCION DE ATENCION INTEGRAL DE SALUD</v>
      </c>
      <c r="G279" s="95" t="str">
        <f t="shared" si="124"/>
        <v>00. RECURSOS ORDINARIOS</v>
      </c>
      <c r="H279" s="111" t="s">
        <v>171</v>
      </c>
      <c r="I279" s="112" t="s">
        <v>399</v>
      </c>
      <c r="J279" s="720" t="s">
        <v>400</v>
      </c>
      <c r="K279" s="113" t="s">
        <v>168</v>
      </c>
      <c r="L279" s="114">
        <v>6</v>
      </c>
      <c r="M279" s="116">
        <v>52</v>
      </c>
      <c r="N279" s="117">
        <f t="shared" si="136"/>
        <v>312</v>
      </c>
      <c r="O279" s="117"/>
      <c r="P279" s="117">
        <f t="shared" si="135"/>
        <v>312</v>
      </c>
      <c r="Q279" s="146"/>
      <c r="R279" s="117"/>
      <c r="S279" s="117"/>
      <c r="T279" s="117"/>
      <c r="U279" s="117"/>
      <c r="V279" s="117"/>
      <c r="W279" s="117"/>
      <c r="X279" s="117"/>
      <c r="Y279" s="117"/>
      <c r="Z279" s="117"/>
      <c r="AA279" s="148"/>
      <c r="AB279" s="148"/>
    </row>
    <row r="280" spans="1:28" ht="29.25" customHeight="1">
      <c r="A280" s="92" t="str">
        <f t="shared" si="118"/>
        <v>43 - 5004426.MONITOREO, SUPERVISION, EVALUACION Y CONTROL DEL PROGRAMA ARTICULADO NUTRICIONAL</v>
      </c>
      <c r="B280" s="92" t="str">
        <f t="shared" si="119"/>
        <v>3000001.ACCIONES COMUNES</v>
      </c>
      <c r="C280" s="92" t="str">
        <f t="shared" si="120"/>
        <v>1001.PRODUCTOS ESPECIFICOS PARA DESARROLLO INFANTIL TEMPRANO</v>
      </c>
      <c r="D280" s="93" t="str">
        <f t="shared" si="121"/>
        <v>00. RECURSOS ORDINARIOS</v>
      </c>
      <c r="E280" s="94" t="str">
        <f t="shared" si="122"/>
        <v>DIRECCION EJECUTIVA DE GESTION ESTRATEGICA Y ARTICULACION EN SALUD PUBLICA</v>
      </c>
      <c r="F280" s="94" t="str">
        <f t="shared" si="123"/>
        <v>DIRECCION DE ATENCION INTEGRAL DE SALUD</v>
      </c>
      <c r="G280" s="95" t="str">
        <f t="shared" si="124"/>
        <v>00. RECURSOS ORDINARIOS</v>
      </c>
      <c r="H280" s="111" t="s">
        <v>171</v>
      </c>
      <c r="I280" s="112" t="s">
        <v>401</v>
      </c>
      <c r="J280" s="720" t="s">
        <v>402</v>
      </c>
      <c r="K280" s="113" t="s">
        <v>168</v>
      </c>
      <c r="L280" s="114">
        <v>6</v>
      </c>
      <c r="M280" s="116">
        <v>52</v>
      </c>
      <c r="N280" s="117">
        <f t="shared" si="136"/>
        <v>312</v>
      </c>
      <c r="O280" s="117"/>
      <c r="P280" s="117">
        <f t="shared" si="135"/>
        <v>312</v>
      </c>
      <c r="Q280" s="146"/>
      <c r="R280" s="117"/>
      <c r="S280" s="117"/>
      <c r="T280" s="117"/>
      <c r="U280" s="117"/>
      <c r="V280" s="117"/>
      <c r="W280" s="117"/>
      <c r="X280" s="117"/>
      <c r="Y280" s="117"/>
      <c r="Z280" s="117"/>
      <c r="AA280" s="148"/>
      <c r="AB280" s="148"/>
    </row>
    <row r="281" spans="1:28" ht="18" customHeight="1">
      <c r="A281" s="92" t="str">
        <f t="shared" si="118"/>
        <v>43 - 5004426.MONITOREO, SUPERVISION, EVALUACION Y CONTROL DEL PROGRAMA ARTICULADO NUTRICIONAL</v>
      </c>
      <c r="B281" s="92" t="str">
        <f t="shared" ref="B281:B312" si="137">VLOOKUP(A281,Estructura,3,FALSE)</f>
        <v>3000001.ACCIONES COMUNES</v>
      </c>
      <c r="C281" s="92" t="str">
        <f t="shared" ref="C281:C312" si="138">VLOOKUP(A281,Estructura,2,FALSE)</f>
        <v>1001.PRODUCTOS ESPECIFICOS PARA DESARROLLO INFANTIL TEMPRANO</v>
      </c>
      <c r="D281" s="93" t="str">
        <f t="shared" si="121"/>
        <v>00. RECURSOS ORDINARIOS</v>
      </c>
      <c r="E281" s="94" t="str">
        <f t="shared" si="122"/>
        <v>DIRECCION EJECUTIVA DE GESTION ESTRATEGICA Y ARTICULACION EN SALUD PUBLICA</v>
      </c>
      <c r="F281" s="94" t="str">
        <f t="shared" si="123"/>
        <v>DIRECCION DE ATENCION INTEGRAL DE SALUD</v>
      </c>
      <c r="G281" s="95" t="str">
        <f t="shared" si="124"/>
        <v>00. RECURSOS ORDINARIOS</v>
      </c>
      <c r="H281" s="111" t="s">
        <v>403</v>
      </c>
      <c r="I281" s="236" t="s">
        <v>404</v>
      </c>
      <c r="J281" s="751" t="s">
        <v>405</v>
      </c>
      <c r="K281" s="323" t="s">
        <v>168</v>
      </c>
      <c r="L281" s="325">
        <v>46</v>
      </c>
      <c r="M281" s="237">
        <v>65</v>
      </c>
      <c r="N281" s="117">
        <v>3000</v>
      </c>
      <c r="O281" s="387"/>
      <c r="P281" s="387"/>
      <c r="Q281" s="237">
        <f>N281</f>
        <v>3000</v>
      </c>
      <c r="R281" s="388"/>
      <c r="S281" s="388"/>
      <c r="T281" s="388"/>
      <c r="U281" s="388"/>
      <c r="V281" s="388"/>
      <c r="W281" s="388"/>
      <c r="X281" s="388"/>
      <c r="Y281" s="388"/>
      <c r="Z281" s="388"/>
      <c r="AA281" s="148"/>
      <c r="AB281" s="148"/>
    </row>
    <row r="282" spans="1:28" ht="21" customHeight="1">
      <c r="A282" s="92" t="str">
        <f t="shared" si="118"/>
        <v>43 - 5004426.MONITOREO, SUPERVISION, EVALUACION Y CONTROL DEL PROGRAMA ARTICULADO NUTRICIONAL</v>
      </c>
      <c r="B282" s="92" t="str">
        <f t="shared" si="137"/>
        <v>3000001.ACCIONES COMUNES</v>
      </c>
      <c r="C282" s="92" t="str">
        <f t="shared" si="138"/>
        <v>1001.PRODUCTOS ESPECIFICOS PARA DESARROLLO INFANTIL TEMPRANO</v>
      </c>
      <c r="D282" s="93" t="str">
        <f t="shared" si="121"/>
        <v>00. RECURSOS ORDINARIOS</v>
      </c>
      <c r="E282" s="94" t="str">
        <f t="shared" si="122"/>
        <v>DIRECCION EJECUTIVA DE GESTION ESTRATEGICA Y ARTICULACION EN SALUD PUBLICA</v>
      </c>
      <c r="F282" s="94" t="str">
        <f t="shared" si="123"/>
        <v>DIRECCION DE ATENCION INTEGRAL DE SALUD</v>
      </c>
      <c r="G282" s="95" t="str">
        <f t="shared" si="124"/>
        <v>00. RECURSOS ORDINARIOS</v>
      </c>
      <c r="H282" s="389" t="s">
        <v>153</v>
      </c>
      <c r="I282" s="390"/>
      <c r="J282" s="752"/>
      <c r="K282" s="391"/>
      <c r="L282" s="392"/>
      <c r="M282" s="393">
        <v>16123</v>
      </c>
      <c r="N282" s="394">
        <f t="shared" ref="N282:Z282" si="139">SUM(N268:N281)</f>
        <v>18613.400000000001</v>
      </c>
      <c r="O282" s="395">
        <f t="shared" si="139"/>
        <v>0</v>
      </c>
      <c r="P282" s="395">
        <f t="shared" si="139"/>
        <v>4787</v>
      </c>
      <c r="Q282" s="395">
        <f t="shared" si="139"/>
        <v>9647.4</v>
      </c>
      <c r="R282" s="395">
        <f t="shared" si="139"/>
        <v>1722</v>
      </c>
      <c r="S282" s="395">
        <f t="shared" si="139"/>
        <v>1722</v>
      </c>
      <c r="T282" s="395">
        <f t="shared" si="139"/>
        <v>735</v>
      </c>
      <c r="U282" s="395">
        <f t="shared" si="139"/>
        <v>0</v>
      </c>
      <c r="V282" s="395">
        <f t="shared" si="139"/>
        <v>0</v>
      </c>
      <c r="W282" s="395">
        <f t="shared" si="139"/>
        <v>0</v>
      </c>
      <c r="X282" s="395">
        <f t="shared" si="139"/>
        <v>0</v>
      </c>
      <c r="Y282" s="395">
        <f t="shared" si="139"/>
        <v>0</v>
      </c>
      <c r="Z282" s="396">
        <f t="shared" si="139"/>
        <v>0</v>
      </c>
      <c r="AA282" s="104"/>
      <c r="AB282" s="104"/>
    </row>
    <row r="283" spans="1:28" ht="12" customHeight="1">
      <c r="A283" s="92" t="str">
        <f t="shared" si="118"/>
        <v>43 - 5004426.MONITOREO, SUPERVISION, EVALUACION Y CONTROL DEL PROGRAMA ARTICULADO NUTRICIONAL</v>
      </c>
      <c r="B283" s="92" t="str">
        <f t="shared" si="137"/>
        <v>3000001.ACCIONES COMUNES</v>
      </c>
      <c r="C283" s="92" t="str">
        <f t="shared" si="138"/>
        <v>1001.PRODUCTOS ESPECIFICOS PARA DESARROLLO INFANTIL TEMPRANO</v>
      </c>
      <c r="D283" s="93" t="str">
        <f t="shared" si="121"/>
        <v>00. RECURSOS ORDINARIOS</v>
      </c>
      <c r="E283" s="94" t="str">
        <f t="shared" si="122"/>
        <v>DIRECCION EJECUTIVA DE GESTION ESTRATEGICA Y ARTICULACION EN SALUD PUBLICA</v>
      </c>
      <c r="F283" s="94" t="str">
        <f t="shared" si="123"/>
        <v>DIRECCION DE ATENCION INTEGRAL DE SALUD</v>
      </c>
      <c r="G283" s="95" t="str">
        <f t="shared" si="124"/>
        <v>00. RECURSOS ORDINARIOS</v>
      </c>
      <c r="H283" s="397" t="s">
        <v>142</v>
      </c>
      <c r="I283" s="982" t="s">
        <v>406</v>
      </c>
      <c r="J283" s="954"/>
      <c r="K283" s="954"/>
      <c r="L283" s="954"/>
      <c r="M283" s="954"/>
      <c r="N283" s="954"/>
      <c r="O283" s="954"/>
      <c r="P283" s="954"/>
      <c r="Q283" s="954"/>
      <c r="R283" s="954"/>
      <c r="S283" s="954"/>
      <c r="T283" s="954"/>
      <c r="U283" s="954"/>
      <c r="V283" s="954"/>
      <c r="W283" s="954"/>
      <c r="X283" s="954"/>
      <c r="Y283" s="954"/>
      <c r="Z283" s="953"/>
      <c r="AA283" s="104"/>
      <c r="AB283" s="104"/>
    </row>
    <row r="284" spans="1:28" ht="30" customHeight="1">
      <c r="A284" s="92" t="str">
        <f t="shared" si="118"/>
        <v>43 - 5004426.MONITOREO, SUPERVISION, EVALUACION Y CONTROL DEL PROGRAMA ARTICULADO NUTRICIONAL</v>
      </c>
      <c r="B284" s="92" t="str">
        <f t="shared" si="137"/>
        <v>3000001.ACCIONES COMUNES</v>
      </c>
      <c r="C284" s="92" t="str">
        <f t="shared" si="138"/>
        <v>1001.PRODUCTOS ESPECIFICOS PARA DESARROLLO INFANTIL TEMPRANO</v>
      </c>
      <c r="D284" s="93" t="str">
        <f t="shared" si="121"/>
        <v>00. RECURSOS ORDINARIOS</v>
      </c>
      <c r="E284" s="94" t="str">
        <f t="shared" si="122"/>
        <v>DIRECCION EJECUTIVA DE GESTION ESTRATEGICA Y ARTICULACION EN SALUD PUBLICA</v>
      </c>
      <c r="F284" s="94" t="str">
        <f t="shared" si="123"/>
        <v>DIRECCION DE ATENCION INTEGRAL DE SALUD</v>
      </c>
      <c r="G284" s="95" t="str">
        <f t="shared" si="124"/>
        <v>00. RECURSOS ORDINARIOS</v>
      </c>
      <c r="H284" s="111" t="s">
        <v>144</v>
      </c>
      <c r="I284" s="112" t="s">
        <v>145</v>
      </c>
      <c r="J284" s="720" t="s">
        <v>373</v>
      </c>
      <c r="K284" s="113" t="s">
        <v>147</v>
      </c>
      <c r="L284" s="182">
        <v>24</v>
      </c>
      <c r="M284" s="116">
        <v>147</v>
      </c>
      <c r="N284" s="117">
        <v>3582</v>
      </c>
      <c r="O284" s="398"/>
      <c r="P284" s="117"/>
      <c r="Q284" s="117"/>
      <c r="R284" s="117">
        <v>1470</v>
      </c>
      <c r="S284" s="117">
        <v>1470</v>
      </c>
      <c r="T284" s="117">
        <v>642</v>
      </c>
      <c r="U284" s="117"/>
      <c r="V284" s="118"/>
      <c r="W284" s="118"/>
      <c r="X284" s="118"/>
      <c r="Y284" s="118"/>
      <c r="Z284" s="118"/>
      <c r="AA284" s="104"/>
      <c r="AB284" s="104"/>
    </row>
    <row r="285" spans="1:28" ht="31.5" customHeight="1">
      <c r="A285" s="92" t="str">
        <f t="shared" si="118"/>
        <v>43 - 5004426.MONITOREO, SUPERVISION, EVALUACION Y CONTROL DEL PROGRAMA ARTICULADO NUTRICIONAL</v>
      </c>
      <c r="B285" s="92" t="str">
        <f t="shared" si="137"/>
        <v>3000001.ACCIONES COMUNES</v>
      </c>
      <c r="C285" s="92" t="str">
        <f t="shared" si="138"/>
        <v>1001.PRODUCTOS ESPECIFICOS PARA DESARROLLO INFANTIL TEMPRANO</v>
      </c>
      <c r="D285" s="93" t="str">
        <f t="shared" si="121"/>
        <v>00. RECURSOS ORDINARIOS</v>
      </c>
      <c r="E285" s="94" t="str">
        <f t="shared" si="122"/>
        <v>DIRECCION EJECUTIVA DE GESTION ESTRATEGICA Y ARTICULACION EN SALUD PUBLICA</v>
      </c>
      <c r="F285" s="94" t="str">
        <f t="shared" si="123"/>
        <v>DIRECCION DE ATENCION INTEGRAL DE SALUD</v>
      </c>
      <c r="G285" s="95" t="str">
        <f t="shared" si="124"/>
        <v>00. RECURSOS ORDINARIOS</v>
      </c>
      <c r="H285" s="111" t="s">
        <v>144</v>
      </c>
      <c r="I285" s="112" t="s">
        <v>145</v>
      </c>
      <c r="J285" s="720" t="s">
        <v>380</v>
      </c>
      <c r="K285" s="113" t="s">
        <v>147</v>
      </c>
      <c r="L285" s="182">
        <v>9</v>
      </c>
      <c r="M285" s="116">
        <v>84</v>
      </c>
      <c r="N285" s="117">
        <f>M285*L285-80</f>
        <v>676</v>
      </c>
      <c r="O285" s="117"/>
      <c r="P285" s="117"/>
      <c r="Q285" s="117">
        <v>172</v>
      </c>
      <c r="R285" s="117">
        <v>252</v>
      </c>
      <c r="S285" s="117">
        <v>252</v>
      </c>
      <c r="T285" s="117"/>
      <c r="U285" s="118"/>
      <c r="V285" s="118"/>
      <c r="W285" s="118"/>
      <c r="X285" s="118"/>
      <c r="Y285" s="118"/>
      <c r="Z285" s="118"/>
      <c r="AA285" s="104"/>
      <c r="AB285" s="104"/>
    </row>
    <row r="286" spans="1:28" ht="29.25" customHeight="1">
      <c r="A286" s="92" t="str">
        <f t="shared" si="118"/>
        <v>43 - 5004426.MONITOREO, SUPERVISION, EVALUACION Y CONTROL DEL PROGRAMA ARTICULADO NUTRICIONAL</v>
      </c>
      <c r="B286" s="92" t="str">
        <f t="shared" si="137"/>
        <v>3000001.ACCIONES COMUNES</v>
      </c>
      <c r="C286" s="92" t="str">
        <f t="shared" si="138"/>
        <v>1001.PRODUCTOS ESPECIFICOS PARA DESARROLLO INFANTIL TEMPRANO</v>
      </c>
      <c r="D286" s="93" t="str">
        <f t="shared" si="121"/>
        <v>00. RECURSOS ORDINARIOS</v>
      </c>
      <c r="E286" s="94" t="str">
        <f t="shared" si="122"/>
        <v>DIRECCION EJECUTIVA DE GESTION ESTRATEGICA Y ARTICULACION EN SALUD PUBLICA</v>
      </c>
      <c r="F286" s="94" t="str">
        <f t="shared" si="123"/>
        <v>DIRECCION DE ATENCION INTEGRAL DE SALUD</v>
      </c>
      <c r="G286" s="95" t="str">
        <f t="shared" si="124"/>
        <v>00. RECURSOS ORDINARIOS</v>
      </c>
      <c r="H286" s="111" t="s">
        <v>171</v>
      </c>
      <c r="I286" s="112" t="s">
        <v>407</v>
      </c>
      <c r="J286" s="720" t="s">
        <v>408</v>
      </c>
      <c r="K286" s="113" t="s">
        <v>168</v>
      </c>
      <c r="L286" s="114">
        <v>6</v>
      </c>
      <c r="M286" s="116">
        <v>52</v>
      </c>
      <c r="N286" s="117">
        <f>M286*L286</f>
        <v>312</v>
      </c>
      <c r="O286" s="117"/>
      <c r="P286" s="117">
        <f>N286</f>
        <v>312</v>
      </c>
      <c r="Q286" s="152"/>
      <c r="R286" s="117"/>
      <c r="S286" s="117"/>
      <c r="T286" s="117"/>
      <c r="U286" s="117"/>
      <c r="V286" s="117"/>
      <c r="W286" s="117"/>
      <c r="X286" s="117"/>
      <c r="Y286" s="117"/>
      <c r="Z286" s="117"/>
      <c r="AA286" s="148"/>
      <c r="AB286" s="148"/>
    </row>
    <row r="287" spans="1:28" ht="21" customHeight="1">
      <c r="A287" s="92" t="str">
        <f t="shared" si="118"/>
        <v>43 - 5004426.MONITOREO, SUPERVISION, EVALUACION Y CONTROL DEL PROGRAMA ARTICULADO NUTRICIONAL</v>
      </c>
      <c r="B287" s="92" t="str">
        <f t="shared" si="137"/>
        <v>3000001.ACCIONES COMUNES</v>
      </c>
      <c r="C287" s="92" t="str">
        <f t="shared" si="138"/>
        <v>1001.PRODUCTOS ESPECIFICOS PARA DESARROLLO INFANTIL TEMPRANO</v>
      </c>
      <c r="D287" s="93" t="str">
        <f t="shared" si="121"/>
        <v>00. RECURSOS ORDINARIOS</v>
      </c>
      <c r="E287" s="94" t="str">
        <f t="shared" si="122"/>
        <v>DIRECCION EJECUTIVA DE GESTION ESTRATEGICA Y ARTICULACION EN SALUD PUBLICA</v>
      </c>
      <c r="F287" s="94" t="str">
        <f t="shared" si="123"/>
        <v>DIRECCION DE ATENCION INTEGRAL DE SALUD</v>
      </c>
      <c r="G287" s="95" t="str">
        <f t="shared" si="124"/>
        <v>00. RECURSOS ORDINARIOS</v>
      </c>
      <c r="H287" s="111" t="s">
        <v>409</v>
      </c>
      <c r="I287" s="254" t="s">
        <v>410</v>
      </c>
      <c r="J287" s="701" t="s">
        <v>411</v>
      </c>
      <c r="K287" s="184" t="s">
        <v>147</v>
      </c>
      <c r="L287" s="114">
        <v>12</v>
      </c>
      <c r="M287" s="116">
        <v>160</v>
      </c>
      <c r="N287" s="117">
        <v>1920</v>
      </c>
      <c r="O287" s="117">
        <v>160</v>
      </c>
      <c r="P287" s="117">
        <v>160</v>
      </c>
      <c r="Q287" s="117">
        <v>160</v>
      </c>
      <c r="R287" s="117">
        <v>160</v>
      </c>
      <c r="S287" s="117">
        <v>160</v>
      </c>
      <c r="T287" s="117">
        <v>160</v>
      </c>
      <c r="U287" s="117">
        <v>160</v>
      </c>
      <c r="V287" s="117">
        <v>160</v>
      </c>
      <c r="W287" s="117">
        <v>160</v>
      </c>
      <c r="X287" s="117">
        <v>160</v>
      </c>
      <c r="Y287" s="117">
        <v>160</v>
      </c>
      <c r="Z287" s="117">
        <v>160</v>
      </c>
      <c r="AA287" s="148"/>
      <c r="AB287" s="148"/>
    </row>
    <row r="288" spans="1:28" ht="21" customHeight="1">
      <c r="A288" s="92" t="str">
        <f t="shared" si="118"/>
        <v>43 - 5004426.MONITOREO, SUPERVISION, EVALUACION Y CONTROL DEL PROGRAMA ARTICULADO NUTRICIONAL</v>
      </c>
      <c r="B288" s="92" t="str">
        <f t="shared" si="137"/>
        <v>3000001.ACCIONES COMUNES</v>
      </c>
      <c r="C288" s="92" t="str">
        <f t="shared" si="138"/>
        <v>1001.PRODUCTOS ESPECIFICOS PARA DESARROLLO INFANTIL TEMPRANO</v>
      </c>
      <c r="D288" s="93" t="str">
        <f t="shared" si="121"/>
        <v>00. RECURSOS ORDINARIOS</v>
      </c>
      <c r="E288" s="94" t="str">
        <f t="shared" si="122"/>
        <v>DIRECCION EJECUTIVA DE GESTION ESTRATEGICA Y ARTICULACION EN SALUD PUBLICA</v>
      </c>
      <c r="F288" s="94" t="str">
        <f t="shared" si="123"/>
        <v>DIRECCION DE ATENCION INTEGRAL DE SALUD</v>
      </c>
      <c r="G288" s="95" t="str">
        <f t="shared" si="124"/>
        <v>00. RECURSOS ORDINARIOS</v>
      </c>
      <c r="H288" s="143" t="s">
        <v>412</v>
      </c>
      <c r="I288" s="112" t="s">
        <v>413</v>
      </c>
      <c r="J288" s="720" t="s">
        <v>414</v>
      </c>
      <c r="K288" s="113" t="s">
        <v>147</v>
      </c>
      <c r="L288" s="114">
        <v>20</v>
      </c>
      <c r="M288" s="116">
        <v>500</v>
      </c>
      <c r="N288" s="117">
        <f t="shared" ref="N288:N293" si="140">M288*L288</f>
        <v>10000</v>
      </c>
      <c r="O288" s="117"/>
      <c r="P288" s="117"/>
      <c r="Q288" s="117"/>
      <c r="R288" s="117">
        <v>2500</v>
      </c>
      <c r="S288" s="117">
        <v>1000</v>
      </c>
      <c r="T288" s="117">
        <v>2000</v>
      </c>
      <c r="U288" s="117">
        <v>2500</v>
      </c>
      <c r="V288" s="117">
        <v>2000</v>
      </c>
      <c r="W288" s="117"/>
      <c r="X288" s="117"/>
      <c r="Y288" s="117"/>
      <c r="Z288" s="117"/>
      <c r="AA288" s="148"/>
      <c r="AB288" s="148"/>
    </row>
    <row r="289" spans="1:28" ht="18.75" customHeight="1">
      <c r="A289" s="92" t="str">
        <f t="shared" si="118"/>
        <v>43 - 5004426.MONITOREO, SUPERVISION, EVALUACION Y CONTROL DEL PROGRAMA ARTICULADO NUTRICIONAL</v>
      </c>
      <c r="B289" s="92" t="str">
        <f t="shared" si="137"/>
        <v>3000001.ACCIONES COMUNES</v>
      </c>
      <c r="C289" s="92" t="str">
        <f t="shared" si="138"/>
        <v>1001.PRODUCTOS ESPECIFICOS PARA DESARROLLO INFANTIL TEMPRANO</v>
      </c>
      <c r="D289" s="93" t="str">
        <f t="shared" si="121"/>
        <v>00. RECURSOS ORDINARIOS</v>
      </c>
      <c r="E289" s="94" t="str">
        <f t="shared" si="122"/>
        <v>DIRECCION EJECUTIVA DE GESTION ESTRATEGICA Y ARTICULACION EN SALUD PUBLICA</v>
      </c>
      <c r="F289" s="94" t="str">
        <f t="shared" si="123"/>
        <v>DIRECCION DE ATENCION INTEGRAL DE SALUD</v>
      </c>
      <c r="G289" s="95" t="str">
        <f t="shared" si="124"/>
        <v>00. RECURSOS ORDINARIOS</v>
      </c>
      <c r="H289" s="111" t="s">
        <v>171</v>
      </c>
      <c r="I289" s="112" t="s">
        <v>286</v>
      </c>
      <c r="J289" s="753" t="s">
        <v>287</v>
      </c>
      <c r="K289" s="113" t="s">
        <v>168</v>
      </c>
      <c r="L289" s="114">
        <v>22</v>
      </c>
      <c r="M289" s="116">
        <v>2.5</v>
      </c>
      <c r="N289" s="117">
        <f t="shared" si="140"/>
        <v>55</v>
      </c>
      <c r="O289" s="117"/>
      <c r="P289" s="117">
        <f t="shared" ref="P289:P290" si="141">N289</f>
        <v>55</v>
      </c>
      <c r="Q289" s="146"/>
      <c r="R289" s="117"/>
      <c r="S289" s="117"/>
      <c r="T289" s="117"/>
      <c r="U289" s="118"/>
      <c r="V289" s="118"/>
      <c r="W289" s="118"/>
      <c r="X289" s="118"/>
      <c r="Y289" s="118"/>
      <c r="Z289" s="118"/>
      <c r="AA289" s="104"/>
      <c r="AB289" s="104"/>
    </row>
    <row r="290" spans="1:28" ht="20.25" customHeight="1">
      <c r="A290" s="92" t="str">
        <f t="shared" si="118"/>
        <v>43 - 5004426.MONITOREO, SUPERVISION, EVALUACION Y CONTROL DEL PROGRAMA ARTICULADO NUTRICIONAL</v>
      </c>
      <c r="B290" s="92" t="str">
        <f t="shared" si="137"/>
        <v>3000001.ACCIONES COMUNES</v>
      </c>
      <c r="C290" s="92" t="str">
        <f t="shared" si="138"/>
        <v>1001.PRODUCTOS ESPECIFICOS PARA DESARROLLO INFANTIL TEMPRANO</v>
      </c>
      <c r="D290" s="93" t="str">
        <f t="shared" si="121"/>
        <v>00. RECURSOS ORDINARIOS</v>
      </c>
      <c r="E290" s="94" t="str">
        <f t="shared" si="122"/>
        <v>DIRECCION EJECUTIVA DE GESTION ESTRATEGICA Y ARTICULACION EN SALUD PUBLICA</v>
      </c>
      <c r="F290" s="94" t="str">
        <f t="shared" si="123"/>
        <v>DIRECCION DE ATENCION INTEGRAL DE SALUD</v>
      </c>
      <c r="G290" s="95" t="str">
        <f t="shared" si="124"/>
        <v>00. RECURSOS ORDINARIOS</v>
      </c>
      <c r="H290" s="111" t="s">
        <v>171</v>
      </c>
      <c r="I290" s="112" t="s">
        <v>415</v>
      </c>
      <c r="J290" s="720" t="s">
        <v>416</v>
      </c>
      <c r="K290" s="113" t="s">
        <v>168</v>
      </c>
      <c r="L290" s="182">
        <v>20</v>
      </c>
      <c r="M290" s="116">
        <v>5</v>
      </c>
      <c r="N290" s="117">
        <f t="shared" si="140"/>
        <v>100</v>
      </c>
      <c r="O290" s="117"/>
      <c r="P290" s="117">
        <f t="shared" si="141"/>
        <v>100</v>
      </c>
      <c r="Q290" s="146"/>
      <c r="R290" s="117"/>
      <c r="S290" s="117"/>
      <c r="T290" s="117"/>
      <c r="U290" s="117"/>
      <c r="V290" s="117"/>
      <c r="W290" s="117"/>
      <c r="X290" s="117"/>
      <c r="Y290" s="117"/>
      <c r="Z290" s="117"/>
      <c r="AA290" s="148"/>
      <c r="AB290" s="148"/>
    </row>
    <row r="291" spans="1:28" ht="18" customHeight="1">
      <c r="A291" s="92" t="str">
        <f t="shared" si="118"/>
        <v>43 - 5004426.MONITOREO, SUPERVISION, EVALUACION Y CONTROL DEL PROGRAMA ARTICULADO NUTRICIONAL</v>
      </c>
      <c r="B291" s="92" t="str">
        <f t="shared" si="137"/>
        <v>3000001.ACCIONES COMUNES</v>
      </c>
      <c r="C291" s="92" t="str">
        <f t="shared" si="138"/>
        <v>1001.PRODUCTOS ESPECIFICOS PARA DESARROLLO INFANTIL TEMPRANO</v>
      </c>
      <c r="D291" s="93" t="str">
        <f t="shared" si="121"/>
        <v>00. RECURSOS ORDINARIOS</v>
      </c>
      <c r="E291" s="94" t="str">
        <f t="shared" si="122"/>
        <v>DIRECCION EJECUTIVA DE GESTION ESTRATEGICA Y ARTICULACION EN SALUD PUBLICA</v>
      </c>
      <c r="F291" s="94" t="str">
        <f t="shared" si="123"/>
        <v>DIRECCION DE ATENCION INTEGRAL DE SALUD</v>
      </c>
      <c r="G291" s="95" t="str">
        <f t="shared" si="124"/>
        <v>00. RECURSOS ORDINARIOS</v>
      </c>
      <c r="H291" s="111" t="s">
        <v>384</v>
      </c>
      <c r="I291" s="112" t="s">
        <v>417</v>
      </c>
      <c r="J291" s="753" t="s">
        <v>418</v>
      </c>
      <c r="K291" s="113" t="s">
        <v>168</v>
      </c>
      <c r="L291" s="114">
        <v>75</v>
      </c>
      <c r="M291" s="116">
        <v>11</v>
      </c>
      <c r="N291" s="117">
        <f t="shared" si="140"/>
        <v>825</v>
      </c>
      <c r="O291" s="117"/>
      <c r="P291" s="117"/>
      <c r="Q291" s="117">
        <f t="shared" ref="Q291:Q292" si="142">N291</f>
        <v>825</v>
      </c>
      <c r="R291" s="117"/>
      <c r="S291" s="117"/>
      <c r="T291" s="117"/>
      <c r="U291" s="117"/>
      <c r="V291" s="117"/>
      <c r="W291" s="117"/>
      <c r="X291" s="117"/>
      <c r="Y291" s="117"/>
      <c r="Z291" s="117"/>
      <c r="AA291" s="148"/>
      <c r="AB291" s="148"/>
    </row>
    <row r="292" spans="1:28" ht="20.25" customHeight="1">
      <c r="A292" s="92" t="str">
        <f t="shared" si="118"/>
        <v>43 - 5004426.MONITOREO, SUPERVISION, EVALUACION Y CONTROL DEL PROGRAMA ARTICULADO NUTRICIONAL</v>
      </c>
      <c r="B292" s="92" t="str">
        <f t="shared" si="137"/>
        <v>3000001.ACCIONES COMUNES</v>
      </c>
      <c r="C292" s="92" t="str">
        <f t="shared" si="138"/>
        <v>1001.PRODUCTOS ESPECIFICOS PARA DESARROLLO INFANTIL TEMPRANO</v>
      </c>
      <c r="D292" s="93" t="str">
        <f t="shared" si="121"/>
        <v>00. RECURSOS ORDINARIOS</v>
      </c>
      <c r="E292" s="94" t="str">
        <f t="shared" si="122"/>
        <v>DIRECCION EJECUTIVA DE GESTION ESTRATEGICA Y ARTICULACION EN SALUD PUBLICA</v>
      </c>
      <c r="F292" s="94" t="str">
        <f t="shared" si="123"/>
        <v>DIRECCION DE ATENCION INTEGRAL DE SALUD</v>
      </c>
      <c r="G292" s="95" t="str">
        <f t="shared" si="124"/>
        <v>00. RECURSOS ORDINARIOS</v>
      </c>
      <c r="H292" s="111" t="s">
        <v>384</v>
      </c>
      <c r="I292" s="112" t="s">
        <v>419</v>
      </c>
      <c r="J292" s="753" t="s">
        <v>420</v>
      </c>
      <c r="K292" s="113" t="s">
        <v>168</v>
      </c>
      <c r="L292" s="114">
        <v>222</v>
      </c>
      <c r="M292" s="116">
        <v>1.8</v>
      </c>
      <c r="N292" s="117">
        <f t="shared" si="140"/>
        <v>399.6</v>
      </c>
      <c r="O292" s="117"/>
      <c r="P292" s="117"/>
      <c r="Q292" s="117">
        <f t="shared" si="142"/>
        <v>399.6</v>
      </c>
      <c r="R292" s="117"/>
      <c r="S292" s="117"/>
      <c r="T292" s="117"/>
      <c r="U292" s="117"/>
      <c r="V292" s="117"/>
      <c r="W292" s="117"/>
      <c r="X292" s="117"/>
      <c r="Y292" s="117"/>
      <c r="Z292" s="117"/>
      <c r="AA292" s="148"/>
      <c r="AB292" s="148"/>
    </row>
    <row r="293" spans="1:28" ht="24" customHeight="1">
      <c r="A293" s="92" t="str">
        <f t="shared" si="118"/>
        <v>43 - 5004426.MONITOREO, SUPERVISION, EVALUACION Y CONTROL DEL PROGRAMA ARTICULADO NUTRICIONAL</v>
      </c>
      <c r="B293" s="92" t="str">
        <f t="shared" si="137"/>
        <v>3000001.ACCIONES COMUNES</v>
      </c>
      <c r="C293" s="92" t="str">
        <f t="shared" si="138"/>
        <v>1001.PRODUCTOS ESPECIFICOS PARA DESARROLLO INFANTIL TEMPRANO</v>
      </c>
      <c r="D293" s="93" t="str">
        <f t="shared" si="121"/>
        <v>00. RECURSOS ORDINARIOS</v>
      </c>
      <c r="E293" s="94" t="str">
        <f t="shared" si="122"/>
        <v>DIRECCION EJECUTIVA DE GESTION ESTRATEGICA Y ARTICULACION EN SALUD PUBLICA</v>
      </c>
      <c r="F293" s="94" t="str">
        <f t="shared" si="123"/>
        <v>DIRECCION DE ATENCION INTEGRAL DE SALUD</v>
      </c>
      <c r="G293" s="95" t="str">
        <f t="shared" si="124"/>
        <v>00. RECURSOS ORDINARIOS</v>
      </c>
      <c r="H293" s="111" t="s">
        <v>421</v>
      </c>
      <c r="I293" s="112" t="s">
        <v>422</v>
      </c>
      <c r="J293" s="703" t="s">
        <v>423</v>
      </c>
      <c r="K293" s="206" t="s">
        <v>424</v>
      </c>
      <c r="L293" s="114">
        <v>200</v>
      </c>
      <c r="M293" s="116">
        <v>8</v>
      </c>
      <c r="N293" s="117">
        <f t="shared" si="140"/>
        <v>1600</v>
      </c>
      <c r="O293" s="117"/>
      <c r="P293" s="117">
        <f>N293</f>
        <v>1600</v>
      </c>
      <c r="Q293" s="152"/>
      <c r="R293" s="118"/>
      <c r="S293" s="118"/>
      <c r="T293" s="118"/>
      <c r="U293" s="118"/>
      <c r="V293" s="118"/>
      <c r="W293" s="118"/>
      <c r="X293" s="118"/>
      <c r="Y293" s="118"/>
      <c r="Z293" s="118"/>
      <c r="AA293" s="104"/>
      <c r="AB293" s="104"/>
    </row>
    <row r="294" spans="1:28" ht="24.75" customHeight="1">
      <c r="A294" s="92" t="str">
        <f t="shared" si="118"/>
        <v>43 - 5004426.MONITOREO, SUPERVISION, EVALUACION Y CONTROL DEL PROGRAMA ARTICULADO NUTRICIONAL</v>
      </c>
      <c r="B294" s="92" t="str">
        <f t="shared" si="137"/>
        <v>3000001.ACCIONES COMUNES</v>
      </c>
      <c r="C294" s="92" t="str">
        <f t="shared" si="138"/>
        <v>1001.PRODUCTOS ESPECIFICOS PARA DESARROLLO INFANTIL TEMPRANO</v>
      </c>
      <c r="D294" s="93" t="str">
        <f t="shared" si="121"/>
        <v>00. RECURSOS ORDINARIOS</v>
      </c>
      <c r="E294" s="94" t="str">
        <f t="shared" si="122"/>
        <v>DIRECCION EJECUTIVA DE GESTION ESTRATEGICA Y ARTICULACION EN SALUD PUBLICA</v>
      </c>
      <c r="F294" s="94" t="str">
        <f t="shared" si="123"/>
        <v>DIRECCION DE ATENCION INTEGRAL DE SALUD</v>
      </c>
      <c r="G294" s="95" t="str">
        <f t="shared" si="124"/>
        <v>00. RECURSOS ORDINARIOS</v>
      </c>
      <c r="H294" s="399" t="s">
        <v>153</v>
      </c>
      <c r="I294" s="400"/>
      <c r="J294" s="754"/>
      <c r="K294" s="401"/>
      <c r="L294" s="402"/>
      <c r="M294" s="403"/>
      <c r="N294" s="404">
        <f t="shared" ref="N294:Z294" si="143">SUM(N284:N293)</f>
        <v>19469.599999999999</v>
      </c>
      <c r="O294" s="404">
        <f t="shared" si="143"/>
        <v>160</v>
      </c>
      <c r="P294" s="404">
        <f t="shared" si="143"/>
        <v>2227</v>
      </c>
      <c r="Q294" s="404">
        <f t="shared" si="143"/>
        <v>1556.6</v>
      </c>
      <c r="R294" s="404">
        <f t="shared" si="143"/>
        <v>4382</v>
      </c>
      <c r="S294" s="404">
        <f t="shared" si="143"/>
        <v>2882</v>
      </c>
      <c r="T294" s="404">
        <f t="shared" si="143"/>
        <v>2802</v>
      </c>
      <c r="U294" s="404">
        <f t="shared" si="143"/>
        <v>2660</v>
      </c>
      <c r="V294" s="404">
        <f t="shared" si="143"/>
        <v>2160</v>
      </c>
      <c r="W294" s="404">
        <f t="shared" si="143"/>
        <v>160</v>
      </c>
      <c r="X294" s="404">
        <f t="shared" si="143"/>
        <v>160</v>
      </c>
      <c r="Y294" s="404">
        <f t="shared" si="143"/>
        <v>160</v>
      </c>
      <c r="Z294" s="404">
        <f t="shared" si="143"/>
        <v>160</v>
      </c>
      <c r="AA294" s="104"/>
      <c r="AB294" s="104"/>
    </row>
    <row r="295" spans="1:28" ht="24.75" customHeight="1">
      <c r="A295" s="92" t="str">
        <f t="shared" si="118"/>
        <v>43 - 5004426.MONITOREO, SUPERVISION, EVALUACION Y CONTROL DEL PROGRAMA ARTICULADO NUTRICIONAL</v>
      </c>
      <c r="B295" s="92" t="str">
        <f t="shared" si="137"/>
        <v>3000001.ACCIONES COMUNES</v>
      </c>
      <c r="C295" s="92" t="str">
        <f t="shared" si="138"/>
        <v>1001.PRODUCTOS ESPECIFICOS PARA DESARROLLO INFANTIL TEMPRANO</v>
      </c>
      <c r="D295" s="93" t="str">
        <f t="shared" si="121"/>
        <v>00. RECURSOS ORDINARIOS</v>
      </c>
      <c r="E295" s="94" t="str">
        <f t="shared" si="122"/>
        <v>DIRECCION EJECUTIVA DE GESTION ESTRATEGICA Y ARTICULACION EN SALUD PUBLICA</v>
      </c>
      <c r="F295" s="94" t="str">
        <f t="shared" si="123"/>
        <v>DIRECCION DE ATENCION INTEGRAL DE SALUD</v>
      </c>
      <c r="G295" s="95" t="str">
        <f t="shared" si="124"/>
        <v>00. RECURSOS ORDINARIOS</v>
      </c>
      <c r="H295" s="405"/>
      <c r="I295" s="405"/>
      <c r="J295" s="755" t="s">
        <v>234</v>
      </c>
      <c r="K295" s="406"/>
      <c r="L295" s="407"/>
      <c r="M295" s="408"/>
      <c r="N295" s="409">
        <f t="shared" ref="N295:Z295" si="144">N294+N282</f>
        <v>38083</v>
      </c>
      <c r="O295" s="409">
        <f t="shared" si="144"/>
        <v>160</v>
      </c>
      <c r="P295" s="409">
        <f t="shared" si="144"/>
        <v>7014</v>
      </c>
      <c r="Q295" s="409">
        <f t="shared" si="144"/>
        <v>11204</v>
      </c>
      <c r="R295" s="409">
        <f t="shared" si="144"/>
        <v>6104</v>
      </c>
      <c r="S295" s="409">
        <f t="shared" si="144"/>
        <v>4604</v>
      </c>
      <c r="T295" s="409">
        <f t="shared" si="144"/>
        <v>3537</v>
      </c>
      <c r="U295" s="409">
        <f t="shared" si="144"/>
        <v>2660</v>
      </c>
      <c r="V295" s="409">
        <f t="shared" si="144"/>
        <v>2160</v>
      </c>
      <c r="W295" s="409">
        <f t="shared" si="144"/>
        <v>160</v>
      </c>
      <c r="X295" s="409">
        <f t="shared" si="144"/>
        <v>160</v>
      </c>
      <c r="Y295" s="409">
        <f t="shared" si="144"/>
        <v>160</v>
      </c>
      <c r="Z295" s="409">
        <f t="shared" si="144"/>
        <v>160</v>
      </c>
      <c r="AA295" s="104"/>
      <c r="AB295" s="104"/>
    </row>
    <row r="296" spans="1:28" ht="12" customHeight="1">
      <c r="A296" s="92" t="str">
        <f t="shared" si="118"/>
        <v>43 - 5004426.MONITOREO, SUPERVISION, EVALUACION Y CONTROL DEL PROGRAMA ARTICULADO NUTRICIONAL</v>
      </c>
      <c r="B296" s="92" t="str">
        <f t="shared" si="137"/>
        <v>3000001.ACCIONES COMUNES</v>
      </c>
      <c r="C296" s="92" t="str">
        <f t="shared" si="138"/>
        <v>1001.PRODUCTOS ESPECIFICOS PARA DESARROLLO INFANTIL TEMPRANO</v>
      </c>
      <c r="D296" s="93" t="str">
        <f t="shared" si="121"/>
        <v>00. RECURSOS ORDINARIOS</v>
      </c>
      <c r="E296" s="94" t="str">
        <f t="shared" si="122"/>
        <v>DIRECCION EJECUTIVA DE GESTION ESTRATEGICA Y ARTICULACION EN SALUD PUBLICA</v>
      </c>
      <c r="F296" s="94" t="str">
        <f t="shared" si="123"/>
        <v>DIRECCION DE ATENCION INTEGRAL DE SALUD</v>
      </c>
      <c r="G296" s="95" t="str">
        <f t="shared" si="124"/>
        <v>00. RECURSOS ORDINARIOS</v>
      </c>
      <c r="H296" s="410"/>
      <c r="I296" s="410"/>
      <c r="J296" s="756"/>
      <c r="K296" s="411"/>
      <c r="L296" s="412"/>
      <c r="M296" s="413">
        <v>38083</v>
      </c>
      <c r="N296" s="414">
        <f>M296-N295</f>
        <v>0</v>
      </c>
      <c r="O296" s="381"/>
      <c r="P296" s="381"/>
      <c r="Q296" s="381"/>
      <c r="R296" s="381"/>
      <c r="S296" s="381"/>
      <c r="T296" s="381"/>
      <c r="U296" s="381"/>
      <c r="V296" s="381"/>
      <c r="W296" s="381"/>
      <c r="X296" s="381"/>
      <c r="Y296" s="381"/>
      <c r="Z296" s="381"/>
      <c r="AA296" s="104"/>
      <c r="AB296" s="104"/>
    </row>
    <row r="297" spans="1:28" ht="12" customHeight="1">
      <c r="A297" s="92" t="str">
        <f t="shared" si="118"/>
        <v>43 - 5004426.MONITOREO, SUPERVISION, EVALUACION Y CONTROL DEL PROGRAMA ARTICULADO NUTRICIONAL</v>
      </c>
      <c r="B297" s="92" t="str">
        <f t="shared" si="137"/>
        <v>3000001.ACCIONES COMUNES</v>
      </c>
      <c r="C297" s="92" t="str">
        <f t="shared" si="138"/>
        <v>1001.PRODUCTOS ESPECIFICOS PARA DESARROLLO INFANTIL TEMPRANO</v>
      </c>
      <c r="D297" s="93" t="str">
        <f t="shared" si="121"/>
        <v>00. RECURSOS ORDINARIOS</v>
      </c>
      <c r="E297" s="94" t="str">
        <f t="shared" si="122"/>
        <v>DIRECCION EJECUTIVA DE GESTION ESTRATEGICA Y ARTICULACION EN SALUD PUBLICA</v>
      </c>
      <c r="F297" s="94" t="str">
        <f t="shared" si="123"/>
        <v>DIRECCION DE ATENCION INTEGRAL DE SALUD</v>
      </c>
      <c r="G297" s="95" t="str">
        <f t="shared" si="124"/>
        <v>00. RECURSOS ORDINARIOS</v>
      </c>
      <c r="H297" s="990" t="s">
        <v>425</v>
      </c>
      <c r="I297" s="954"/>
      <c r="J297" s="953"/>
      <c r="K297" s="379"/>
      <c r="L297" s="380"/>
      <c r="M297" s="415"/>
      <c r="N297" s="415"/>
      <c r="O297" s="380"/>
      <c r="P297" s="382"/>
      <c r="Q297" s="383"/>
      <c r="R297" s="383"/>
      <c r="S297" s="383"/>
      <c r="T297" s="383"/>
      <c r="U297" s="383"/>
      <c r="V297" s="383"/>
      <c r="W297" s="383"/>
      <c r="X297" s="383"/>
      <c r="Y297" s="383"/>
      <c r="Z297" s="383"/>
      <c r="AA297" s="104"/>
      <c r="AB297" s="104"/>
    </row>
    <row r="298" spans="1:28" ht="20.25" customHeight="1">
      <c r="A298" s="92" t="str">
        <f t="shared" si="118"/>
        <v>43 - 5004426.MONITOREO, SUPERVISION, EVALUACION Y CONTROL DEL PROGRAMA ARTICULADO NUTRICIONAL</v>
      </c>
      <c r="B298" s="92" t="str">
        <f t="shared" si="137"/>
        <v>3000001.ACCIONES COMUNES</v>
      </c>
      <c r="C298" s="92" t="str">
        <f t="shared" si="138"/>
        <v>1001.PRODUCTOS ESPECIFICOS PARA DESARROLLO INFANTIL TEMPRANO</v>
      </c>
      <c r="D298" s="93" t="str">
        <f t="shared" si="121"/>
        <v>00. RECURSOS ORDINARIOS</v>
      </c>
      <c r="E298" s="94" t="str">
        <f t="shared" si="122"/>
        <v>DIRECCION EJECUTIVA DE GESTION ESTRATEGICA Y ARTICULACION EN SALUD PUBLICA</v>
      </c>
      <c r="F298" s="94" t="str">
        <f t="shared" si="123"/>
        <v>DIRECCION DE ATENCION INTEGRAL DE SALUD</v>
      </c>
      <c r="G298" s="95" t="str">
        <f t="shared" si="124"/>
        <v>00. RECURSOS ORDINARIOS</v>
      </c>
      <c r="H298" s="416" t="s">
        <v>306</v>
      </c>
      <c r="I298" s="1010" t="s">
        <v>426</v>
      </c>
      <c r="J298" s="954"/>
      <c r="K298" s="954"/>
      <c r="L298" s="954"/>
      <c r="M298" s="954"/>
      <c r="N298" s="954"/>
      <c r="O298" s="954"/>
      <c r="P298" s="954"/>
      <c r="Q298" s="954"/>
      <c r="R298" s="954"/>
      <c r="S298" s="954"/>
      <c r="T298" s="954"/>
      <c r="U298" s="954"/>
      <c r="V298" s="954"/>
      <c r="W298" s="954"/>
      <c r="X298" s="954"/>
      <c r="Y298" s="954"/>
      <c r="Z298" s="953"/>
      <c r="AA298" s="104"/>
      <c r="AB298" s="104"/>
    </row>
    <row r="299" spans="1:28" ht="12" customHeight="1">
      <c r="A299" s="92" t="str">
        <f t="shared" si="118"/>
        <v>43 - 5004426.MONITOREO, SUPERVISION, EVALUACION Y CONTROL DEL PROGRAMA ARTICULADO NUTRICIONAL</v>
      </c>
      <c r="B299" s="92" t="str">
        <f t="shared" si="137"/>
        <v>3000001.ACCIONES COMUNES</v>
      </c>
      <c r="C299" s="92" t="str">
        <f t="shared" si="138"/>
        <v>1001.PRODUCTOS ESPECIFICOS PARA DESARROLLO INFANTIL TEMPRANO</v>
      </c>
      <c r="D299" s="93" t="str">
        <f t="shared" si="121"/>
        <v>00. RECURSOS ORDINARIOS</v>
      </c>
      <c r="E299" s="94" t="str">
        <f t="shared" si="122"/>
        <v>DIRECCION EJECUTIVA DE GESTION ESTRATEGICA Y ARTICULACION EN SALUD PUBLICA</v>
      </c>
      <c r="F299" s="94" t="str">
        <f t="shared" si="123"/>
        <v>DIRECCION DE ATENCION INTEGRAL DE SALUD</v>
      </c>
      <c r="G299" s="95" t="str">
        <f t="shared" si="124"/>
        <v>00. RECURSOS ORDINARIOS</v>
      </c>
      <c r="H299" s="417" t="s">
        <v>123</v>
      </c>
      <c r="I299" s="418" t="s">
        <v>124</v>
      </c>
      <c r="J299" s="757" t="s">
        <v>125</v>
      </c>
      <c r="K299" s="419" t="s">
        <v>126</v>
      </c>
      <c r="L299" s="420" t="s">
        <v>127</v>
      </c>
      <c r="M299" s="421" t="s">
        <v>128</v>
      </c>
      <c r="N299" s="422" t="s">
        <v>69</v>
      </c>
      <c r="O299" s="422" t="s">
        <v>129</v>
      </c>
      <c r="P299" s="422" t="s">
        <v>130</v>
      </c>
      <c r="Q299" s="422" t="s">
        <v>131</v>
      </c>
      <c r="R299" s="422" t="s">
        <v>132</v>
      </c>
      <c r="S299" s="422" t="s">
        <v>133</v>
      </c>
      <c r="T299" s="422" t="s">
        <v>134</v>
      </c>
      <c r="U299" s="422" t="s">
        <v>135</v>
      </c>
      <c r="V299" s="422" t="s">
        <v>136</v>
      </c>
      <c r="W299" s="422" t="s">
        <v>137</v>
      </c>
      <c r="X299" s="422" t="s">
        <v>138</v>
      </c>
      <c r="Y299" s="422" t="s">
        <v>139</v>
      </c>
      <c r="Z299" s="422" t="s">
        <v>140</v>
      </c>
      <c r="AA299" s="104"/>
      <c r="AB299" s="104"/>
    </row>
    <row r="300" spans="1:28" ht="18" customHeight="1">
      <c r="A300" s="208" t="str">
        <f t="shared" si="118"/>
        <v>43 - 5004426.MONITOREO, SUPERVISION, EVALUACION Y CONTROL DEL PROGRAMA ARTICULADO NUTRICIONAL</v>
      </c>
      <c r="B300" s="208" t="str">
        <f t="shared" si="137"/>
        <v>3000001.ACCIONES COMUNES</v>
      </c>
      <c r="C300" s="208" t="str">
        <f t="shared" si="138"/>
        <v>1001.PRODUCTOS ESPECIFICOS PARA DESARROLLO INFANTIL TEMPRANO</v>
      </c>
      <c r="D300" s="209" t="str">
        <f t="shared" si="121"/>
        <v>00. RECURSOS ORDINARIOS</v>
      </c>
      <c r="E300" s="210" t="str">
        <f t="shared" si="122"/>
        <v>DIRECCION EJECUTIVA DE GESTION ESTRATEGICA Y ARTICULACION EN SALUD PUBLICA</v>
      </c>
      <c r="F300" s="210" t="str">
        <f t="shared" si="123"/>
        <v>DIRECCION DE ATENCION INTEGRAL DE SALUD</v>
      </c>
      <c r="G300" s="95" t="str">
        <f t="shared" si="124"/>
        <v>00. RECURSOS ORDINARIOS</v>
      </c>
      <c r="H300" s="111" t="s">
        <v>269</v>
      </c>
      <c r="I300" s="423" t="s">
        <v>427</v>
      </c>
      <c r="J300" s="720" t="s">
        <v>428</v>
      </c>
      <c r="K300" s="112" t="s">
        <v>147</v>
      </c>
      <c r="L300" s="112">
        <v>1</v>
      </c>
      <c r="M300" s="320">
        <v>26411.5</v>
      </c>
      <c r="N300" s="320">
        <f t="shared" ref="N300:N303" si="145">L300*M300</f>
        <v>26411.5</v>
      </c>
      <c r="O300" s="177"/>
      <c r="P300" s="146"/>
      <c r="Q300" s="177">
        <f t="shared" ref="Q300:Q303" si="146">N300</f>
        <v>26411.5</v>
      </c>
      <c r="R300" s="116"/>
      <c r="S300" s="132"/>
      <c r="T300" s="132"/>
      <c r="U300" s="132"/>
      <c r="V300" s="132"/>
      <c r="W300" s="132"/>
      <c r="X300" s="132"/>
      <c r="Y300" s="132"/>
      <c r="Z300" s="132"/>
      <c r="AA300" s="148"/>
      <c r="AB300" s="148"/>
    </row>
    <row r="301" spans="1:28" ht="18" customHeight="1">
      <c r="A301" s="208" t="str">
        <f t="shared" si="118"/>
        <v>43 - 5004426.MONITOREO, SUPERVISION, EVALUACION Y CONTROL DEL PROGRAMA ARTICULADO NUTRICIONAL</v>
      </c>
      <c r="B301" s="208" t="str">
        <f t="shared" si="137"/>
        <v>3000001.ACCIONES COMUNES</v>
      </c>
      <c r="C301" s="208" t="str">
        <f t="shared" si="138"/>
        <v>1001.PRODUCTOS ESPECIFICOS PARA DESARROLLO INFANTIL TEMPRANO</v>
      </c>
      <c r="D301" s="209" t="str">
        <f t="shared" si="121"/>
        <v>00. RECURSOS ORDINARIOS</v>
      </c>
      <c r="E301" s="210" t="str">
        <f t="shared" si="122"/>
        <v>DIRECCION EJECUTIVA DE GESTION ESTRATEGICA Y ARTICULACION EN SALUD PUBLICA</v>
      </c>
      <c r="F301" s="210" t="str">
        <f t="shared" si="123"/>
        <v>DIRECCION DE ATENCION INTEGRAL DE SALUD</v>
      </c>
      <c r="G301" s="95" t="str">
        <f t="shared" si="124"/>
        <v>00. RECURSOS ORDINARIOS</v>
      </c>
      <c r="H301" s="111" t="s">
        <v>429</v>
      </c>
      <c r="I301" s="423" t="s">
        <v>430</v>
      </c>
      <c r="J301" s="720" t="s">
        <v>431</v>
      </c>
      <c r="K301" s="112" t="s">
        <v>147</v>
      </c>
      <c r="L301" s="112">
        <v>1</v>
      </c>
      <c r="M301" s="320">
        <v>10000</v>
      </c>
      <c r="N301" s="320">
        <f t="shared" si="145"/>
        <v>10000</v>
      </c>
      <c r="O301" s="177"/>
      <c r="P301" s="146"/>
      <c r="Q301" s="177">
        <f t="shared" si="146"/>
        <v>10000</v>
      </c>
      <c r="R301" s="116"/>
      <c r="S301" s="132"/>
      <c r="T301" s="132"/>
      <c r="U301" s="132"/>
      <c r="V301" s="132"/>
      <c r="W301" s="132"/>
      <c r="X301" s="132"/>
      <c r="Y301" s="132"/>
      <c r="Z301" s="132"/>
      <c r="AA301" s="148"/>
      <c r="AB301" s="148"/>
    </row>
    <row r="302" spans="1:28" ht="18" customHeight="1">
      <c r="A302" s="208" t="str">
        <f t="shared" si="118"/>
        <v>43 - 5004426.MONITOREO, SUPERVISION, EVALUACION Y CONTROL DEL PROGRAMA ARTICULADO NUTRICIONAL</v>
      </c>
      <c r="B302" s="208" t="str">
        <f t="shared" si="137"/>
        <v>3000001.ACCIONES COMUNES</v>
      </c>
      <c r="C302" s="208" t="str">
        <f t="shared" si="138"/>
        <v>1001.PRODUCTOS ESPECIFICOS PARA DESARROLLO INFANTIL TEMPRANO</v>
      </c>
      <c r="D302" s="209" t="str">
        <f t="shared" si="121"/>
        <v>00. RECURSOS ORDINARIOS</v>
      </c>
      <c r="E302" s="210" t="str">
        <f t="shared" si="122"/>
        <v>DIRECCION EJECUTIVA DE GESTION ESTRATEGICA Y ARTICULACION EN SALUD PUBLICA</v>
      </c>
      <c r="F302" s="210" t="str">
        <f t="shared" si="123"/>
        <v>DIRECCION DE ATENCION INTEGRAL DE SALUD</v>
      </c>
      <c r="G302" s="95" t="str">
        <f t="shared" si="124"/>
        <v>00. RECURSOS ORDINARIOS</v>
      </c>
      <c r="H302" s="143" t="s">
        <v>144</v>
      </c>
      <c r="I302" s="144" t="s">
        <v>311</v>
      </c>
      <c r="J302" s="758" t="s">
        <v>432</v>
      </c>
      <c r="K302" s="255" t="s">
        <v>424</v>
      </c>
      <c r="L302" s="114">
        <v>14</v>
      </c>
      <c r="M302" s="116">
        <v>147</v>
      </c>
      <c r="N302" s="199">
        <f t="shared" si="145"/>
        <v>2058</v>
      </c>
      <c r="O302" s="424"/>
      <c r="P302" s="199"/>
      <c r="Q302" s="177">
        <f t="shared" si="146"/>
        <v>2058</v>
      </c>
      <c r="R302" s="425"/>
      <c r="S302" s="425"/>
      <c r="T302" s="425"/>
      <c r="U302" s="425"/>
      <c r="V302" s="425"/>
      <c r="W302" s="425"/>
      <c r="X302" s="425"/>
      <c r="Y302" s="425"/>
      <c r="Z302" s="424"/>
      <c r="AA302" s="148"/>
      <c r="AB302" s="148"/>
    </row>
    <row r="303" spans="1:28" ht="30" customHeight="1">
      <c r="A303" s="208" t="str">
        <f t="shared" si="118"/>
        <v>43 - 5004426.MONITOREO, SUPERVISION, EVALUACION Y CONTROL DEL PROGRAMA ARTICULADO NUTRICIONAL</v>
      </c>
      <c r="B303" s="208" t="str">
        <f t="shared" si="137"/>
        <v>3000001.ACCIONES COMUNES</v>
      </c>
      <c r="C303" s="208" t="str">
        <f t="shared" si="138"/>
        <v>1001.PRODUCTOS ESPECIFICOS PARA DESARROLLO INFANTIL TEMPRANO</v>
      </c>
      <c r="D303" s="209" t="str">
        <f t="shared" si="121"/>
        <v>00. RECURSOS ORDINARIOS</v>
      </c>
      <c r="E303" s="210" t="str">
        <f t="shared" si="122"/>
        <v>DIRECCION EJECUTIVA DE GESTION ESTRATEGICA Y ARTICULACION EN SALUD PUBLICA</v>
      </c>
      <c r="F303" s="210" t="str">
        <f t="shared" si="123"/>
        <v>DIRECCION DE ATENCION INTEGRAL DE SALUD</v>
      </c>
      <c r="G303" s="95" t="str">
        <f t="shared" si="124"/>
        <v>00. RECURSOS ORDINARIOS</v>
      </c>
      <c r="H303" s="143" t="s">
        <v>433</v>
      </c>
      <c r="I303" s="177" t="s">
        <v>160</v>
      </c>
      <c r="J303" s="719" t="s">
        <v>161</v>
      </c>
      <c r="K303" s="178" t="s">
        <v>147</v>
      </c>
      <c r="L303" s="114">
        <v>40</v>
      </c>
      <c r="M303" s="177">
        <v>15</v>
      </c>
      <c r="N303" s="199">
        <f t="shared" si="145"/>
        <v>600</v>
      </c>
      <c r="O303" s="177"/>
      <c r="P303" s="177"/>
      <c r="Q303" s="177">
        <f t="shared" si="146"/>
        <v>600</v>
      </c>
      <c r="R303" s="123"/>
      <c r="S303" s="123"/>
      <c r="T303" s="123"/>
      <c r="U303" s="123"/>
      <c r="V303" s="318"/>
      <c r="W303" s="123"/>
      <c r="X303" s="123"/>
      <c r="Y303" s="123"/>
      <c r="Z303" s="123"/>
      <c r="AA303" s="148"/>
      <c r="AB303" s="148"/>
    </row>
    <row r="304" spans="1:28" ht="18" customHeight="1">
      <c r="A304" s="208" t="str">
        <f t="shared" si="118"/>
        <v>43 - 5004426.MONITOREO, SUPERVISION, EVALUACION Y CONTROL DEL PROGRAMA ARTICULADO NUTRICIONAL</v>
      </c>
      <c r="B304" s="208" t="str">
        <f t="shared" si="137"/>
        <v>3000001.ACCIONES COMUNES</v>
      </c>
      <c r="C304" s="208" t="str">
        <f t="shared" si="138"/>
        <v>1001.PRODUCTOS ESPECIFICOS PARA DESARROLLO INFANTIL TEMPRANO</v>
      </c>
      <c r="D304" s="209" t="str">
        <f t="shared" si="121"/>
        <v>00. RECURSOS ORDINARIOS</v>
      </c>
      <c r="E304" s="210" t="str">
        <f t="shared" si="122"/>
        <v>DIRECCION EJECUTIVA DE GESTION ESTRATEGICA Y ARTICULACION EN SALUD PUBLICA</v>
      </c>
      <c r="F304" s="210" t="str">
        <f t="shared" si="123"/>
        <v>DIRECCION DE ATENCION INTEGRAL DE SALUD</v>
      </c>
      <c r="G304" s="95" t="str">
        <f t="shared" si="124"/>
        <v>00. RECURSOS ORDINARIOS</v>
      </c>
      <c r="H304" s="143" t="s">
        <v>218</v>
      </c>
      <c r="I304" s="112" t="s">
        <v>219</v>
      </c>
      <c r="J304" s="720" t="s">
        <v>434</v>
      </c>
      <c r="K304" s="112" t="s">
        <v>147</v>
      </c>
      <c r="L304" s="157">
        <f>N304/M304</f>
        <v>6491.666666666667</v>
      </c>
      <c r="M304" s="320">
        <v>0.06</v>
      </c>
      <c r="N304" s="320">
        <v>389.5</v>
      </c>
      <c r="O304" s="177"/>
      <c r="P304" s="177">
        <f t="shared" ref="P304:P306" si="147">N304</f>
        <v>389.5</v>
      </c>
      <c r="Q304" s="146"/>
      <c r="R304" s="116"/>
      <c r="S304" s="132"/>
      <c r="T304" s="132"/>
      <c r="U304" s="132"/>
      <c r="V304" s="132"/>
      <c r="W304" s="132"/>
      <c r="X304" s="132"/>
      <c r="Y304" s="132"/>
      <c r="Z304" s="132"/>
      <c r="AA304" s="148"/>
      <c r="AB304" s="148"/>
    </row>
    <row r="305" spans="1:28" ht="29.25" customHeight="1">
      <c r="A305" s="208" t="str">
        <f t="shared" si="118"/>
        <v>43 - 5004426.MONITOREO, SUPERVISION, EVALUACION Y CONTROL DEL PROGRAMA ARTICULADO NUTRICIONAL</v>
      </c>
      <c r="B305" s="208" t="str">
        <f t="shared" si="137"/>
        <v>3000001.ACCIONES COMUNES</v>
      </c>
      <c r="C305" s="208" t="str">
        <f t="shared" si="138"/>
        <v>1001.PRODUCTOS ESPECIFICOS PARA DESARROLLO INFANTIL TEMPRANO</v>
      </c>
      <c r="D305" s="209" t="str">
        <f t="shared" si="121"/>
        <v>00. RECURSOS ORDINARIOS</v>
      </c>
      <c r="E305" s="210" t="str">
        <f t="shared" si="122"/>
        <v>DIRECCION EJECUTIVA DE GESTION ESTRATEGICA Y ARTICULACION EN SALUD PUBLICA</v>
      </c>
      <c r="F305" s="210" t="str">
        <f t="shared" si="123"/>
        <v>DIRECCION DE ATENCION INTEGRAL DE SALUD</v>
      </c>
      <c r="G305" s="95" t="str">
        <f t="shared" si="124"/>
        <v>00. RECURSOS ORDINARIOS</v>
      </c>
      <c r="H305" s="143" t="s">
        <v>171</v>
      </c>
      <c r="I305" s="112" t="s">
        <v>182</v>
      </c>
      <c r="J305" s="720" t="s">
        <v>435</v>
      </c>
      <c r="K305" s="112" t="s">
        <v>168</v>
      </c>
      <c r="L305" s="426">
        <v>48</v>
      </c>
      <c r="M305" s="320">
        <v>0.65</v>
      </c>
      <c r="N305" s="320">
        <f t="shared" ref="N305:N309" si="148">L305*M305</f>
        <v>31.200000000000003</v>
      </c>
      <c r="O305" s="177"/>
      <c r="P305" s="177">
        <f t="shared" si="147"/>
        <v>31.200000000000003</v>
      </c>
      <c r="Q305" s="146"/>
      <c r="R305" s="146"/>
      <c r="S305" s="132"/>
      <c r="T305" s="132"/>
      <c r="U305" s="132"/>
      <c r="V305" s="132"/>
      <c r="W305" s="132"/>
      <c r="X305" s="132"/>
      <c r="Y305" s="132"/>
      <c r="Z305" s="132"/>
      <c r="AA305" s="148"/>
      <c r="AB305" s="148"/>
    </row>
    <row r="306" spans="1:28" ht="29.25" customHeight="1">
      <c r="A306" s="208" t="str">
        <f t="shared" si="118"/>
        <v>43 - 5004426.MONITOREO, SUPERVISION, EVALUACION Y CONTROL DEL PROGRAMA ARTICULADO NUTRICIONAL</v>
      </c>
      <c r="B306" s="208" t="str">
        <f t="shared" si="137"/>
        <v>3000001.ACCIONES COMUNES</v>
      </c>
      <c r="C306" s="208" t="str">
        <f t="shared" si="138"/>
        <v>1001.PRODUCTOS ESPECIFICOS PARA DESARROLLO INFANTIL TEMPRANO</v>
      </c>
      <c r="D306" s="209" t="str">
        <f t="shared" si="121"/>
        <v>00. RECURSOS ORDINARIOS</v>
      </c>
      <c r="E306" s="210" t="str">
        <f t="shared" si="122"/>
        <v>DIRECCION EJECUTIVA DE GESTION ESTRATEGICA Y ARTICULACION EN SALUD PUBLICA</v>
      </c>
      <c r="F306" s="210" t="str">
        <f t="shared" si="123"/>
        <v>DIRECCION DE ATENCION INTEGRAL DE SALUD</v>
      </c>
      <c r="G306" s="95" t="str">
        <f t="shared" si="124"/>
        <v>00. RECURSOS ORDINARIOS</v>
      </c>
      <c r="H306" s="143" t="s">
        <v>171</v>
      </c>
      <c r="I306" s="112" t="s">
        <v>436</v>
      </c>
      <c r="J306" s="720" t="s">
        <v>437</v>
      </c>
      <c r="K306" s="112" t="s">
        <v>168</v>
      </c>
      <c r="L306" s="112">
        <v>1</v>
      </c>
      <c r="M306" s="320">
        <v>509.8</v>
      </c>
      <c r="N306" s="320">
        <f t="shared" si="148"/>
        <v>509.8</v>
      </c>
      <c r="O306" s="177"/>
      <c r="P306" s="177">
        <f t="shared" si="147"/>
        <v>509.8</v>
      </c>
      <c r="Q306" s="146"/>
      <c r="R306" s="116"/>
      <c r="S306" s="132"/>
      <c r="T306" s="132"/>
      <c r="U306" s="132"/>
      <c r="V306" s="132"/>
      <c r="W306" s="132"/>
      <c r="X306" s="132"/>
      <c r="Y306" s="132"/>
      <c r="Z306" s="132"/>
      <c r="AA306" s="148"/>
      <c r="AB306" s="148"/>
    </row>
    <row r="307" spans="1:28" ht="21.75" customHeight="1">
      <c r="A307" s="208" t="str">
        <f t="shared" si="118"/>
        <v>43 - 5004426.MONITOREO, SUPERVISION, EVALUACION Y CONTROL DEL PROGRAMA ARTICULADO NUTRICIONAL</v>
      </c>
      <c r="B307" s="208" t="str">
        <f t="shared" si="137"/>
        <v>3000001.ACCIONES COMUNES</v>
      </c>
      <c r="C307" s="208" t="str">
        <f t="shared" si="138"/>
        <v>1001.PRODUCTOS ESPECIFICOS PARA DESARROLLO INFANTIL TEMPRANO</v>
      </c>
      <c r="D307" s="209" t="str">
        <f t="shared" si="121"/>
        <v>00. RECURSOS ORDINARIOS</v>
      </c>
      <c r="E307" s="210" t="str">
        <f t="shared" si="122"/>
        <v>DIRECCION EJECUTIVA DE GESTION ESTRATEGICA Y ARTICULACION EN SALUD PUBLICA</v>
      </c>
      <c r="F307" s="210" t="str">
        <f t="shared" si="123"/>
        <v>DIRECCION DE ATENCION INTEGRAL DE SALUD</v>
      </c>
      <c r="G307" s="95" t="str">
        <f t="shared" si="124"/>
        <v>00. RECURSOS ORDINARIOS</v>
      </c>
      <c r="H307" s="143" t="s">
        <v>381</v>
      </c>
      <c r="I307" s="112" t="s">
        <v>438</v>
      </c>
      <c r="J307" s="720" t="s">
        <v>439</v>
      </c>
      <c r="K307" s="112" t="s">
        <v>168</v>
      </c>
      <c r="L307" s="112">
        <v>1</v>
      </c>
      <c r="M307" s="320">
        <v>10000</v>
      </c>
      <c r="N307" s="320">
        <f t="shared" si="148"/>
        <v>10000</v>
      </c>
      <c r="O307" s="177"/>
      <c r="P307" s="152"/>
      <c r="Q307" s="177">
        <f t="shared" ref="Q307:Q309" si="149">N307</f>
        <v>10000</v>
      </c>
      <c r="R307" s="427"/>
      <c r="S307" s="132"/>
      <c r="T307" s="132"/>
      <c r="U307" s="132"/>
      <c r="V307" s="132"/>
      <c r="W307" s="132"/>
      <c r="X307" s="132"/>
      <c r="Y307" s="132"/>
      <c r="Z307" s="132"/>
      <c r="AA307" s="148"/>
      <c r="AB307" s="148"/>
    </row>
    <row r="308" spans="1:28" ht="21" customHeight="1">
      <c r="A308" s="208" t="str">
        <f t="shared" si="118"/>
        <v>43 - 5004426.MONITOREO, SUPERVISION, EVALUACION Y CONTROL DEL PROGRAMA ARTICULADO NUTRICIONAL</v>
      </c>
      <c r="B308" s="208" t="str">
        <f t="shared" si="137"/>
        <v>3000001.ACCIONES COMUNES</v>
      </c>
      <c r="C308" s="208" t="str">
        <f t="shared" si="138"/>
        <v>1001.PRODUCTOS ESPECIFICOS PARA DESARROLLO INFANTIL TEMPRANO</v>
      </c>
      <c r="D308" s="209" t="str">
        <f t="shared" si="121"/>
        <v>00. RECURSOS ORDINARIOS</v>
      </c>
      <c r="E308" s="210" t="str">
        <f t="shared" si="122"/>
        <v>DIRECCION EJECUTIVA DE GESTION ESTRATEGICA Y ARTICULACION EN SALUD PUBLICA</v>
      </c>
      <c r="F308" s="210" t="str">
        <f t="shared" si="123"/>
        <v>DIRECCION DE ATENCION INTEGRAL DE SALUD</v>
      </c>
      <c r="G308" s="95" t="str">
        <f t="shared" si="124"/>
        <v>00. RECURSOS ORDINARIOS</v>
      </c>
      <c r="H308" s="143" t="s">
        <v>440</v>
      </c>
      <c r="I308" s="112" t="s">
        <v>441</v>
      </c>
      <c r="J308" s="720" t="s">
        <v>442</v>
      </c>
      <c r="K308" s="112" t="s">
        <v>168</v>
      </c>
      <c r="L308" s="112">
        <v>1</v>
      </c>
      <c r="M308" s="320">
        <v>10000</v>
      </c>
      <c r="N308" s="320">
        <f t="shared" si="148"/>
        <v>10000</v>
      </c>
      <c r="O308" s="177"/>
      <c r="P308" s="177"/>
      <c r="Q308" s="177">
        <f t="shared" si="149"/>
        <v>10000</v>
      </c>
      <c r="R308" s="427"/>
      <c r="S308" s="132"/>
      <c r="T308" s="132"/>
      <c r="U308" s="132"/>
      <c r="V308" s="132"/>
      <c r="W308" s="132"/>
      <c r="X308" s="132"/>
      <c r="Y308" s="132"/>
      <c r="Z308" s="132"/>
      <c r="AA308" s="148"/>
      <c r="AB308" s="148"/>
    </row>
    <row r="309" spans="1:28" ht="21" customHeight="1">
      <c r="A309" s="208" t="str">
        <f t="shared" si="118"/>
        <v>43 - 5004426.MONITOREO, SUPERVISION, EVALUACION Y CONTROL DEL PROGRAMA ARTICULADO NUTRICIONAL</v>
      </c>
      <c r="B309" s="208" t="str">
        <f t="shared" si="137"/>
        <v>3000001.ACCIONES COMUNES</v>
      </c>
      <c r="C309" s="208" t="str">
        <f t="shared" si="138"/>
        <v>1001.PRODUCTOS ESPECIFICOS PARA DESARROLLO INFANTIL TEMPRANO</v>
      </c>
      <c r="D309" s="209" t="str">
        <f t="shared" si="121"/>
        <v>00. RECURSOS ORDINARIOS</v>
      </c>
      <c r="E309" s="210" t="str">
        <f t="shared" si="122"/>
        <v>DIRECCION EJECUTIVA DE GESTION ESTRATEGICA Y ARTICULACION EN SALUD PUBLICA</v>
      </c>
      <c r="F309" s="210" t="str">
        <f t="shared" si="123"/>
        <v>DIRECCION DE ATENCION INTEGRAL DE SALUD</v>
      </c>
      <c r="G309" s="95" t="str">
        <f t="shared" si="124"/>
        <v>00. RECURSOS ORDINARIOS</v>
      </c>
      <c r="H309" s="143" t="s">
        <v>381</v>
      </c>
      <c r="I309" s="112" t="s">
        <v>443</v>
      </c>
      <c r="J309" s="720" t="s">
        <v>444</v>
      </c>
      <c r="K309" s="112" t="s">
        <v>168</v>
      </c>
      <c r="L309" s="112">
        <v>1</v>
      </c>
      <c r="M309" s="320">
        <v>5250</v>
      </c>
      <c r="N309" s="320">
        <f t="shared" si="148"/>
        <v>5250</v>
      </c>
      <c r="O309" s="177"/>
      <c r="P309" s="177"/>
      <c r="Q309" s="177">
        <f t="shared" si="149"/>
        <v>5250</v>
      </c>
      <c r="R309" s="427"/>
      <c r="S309" s="132"/>
      <c r="T309" s="132"/>
      <c r="U309" s="132"/>
      <c r="V309" s="132"/>
      <c r="W309" s="132"/>
      <c r="X309" s="132"/>
      <c r="Y309" s="132"/>
      <c r="Z309" s="132"/>
      <c r="AA309" s="148"/>
      <c r="AB309" s="148"/>
    </row>
    <row r="310" spans="1:28" ht="20.25" customHeight="1">
      <c r="A310" s="208" t="str">
        <f t="shared" si="118"/>
        <v>43 - 5004426.MONITOREO, SUPERVISION, EVALUACION Y CONTROL DEL PROGRAMA ARTICULADO NUTRICIONAL</v>
      </c>
      <c r="B310" s="208" t="str">
        <f t="shared" si="137"/>
        <v>3000001.ACCIONES COMUNES</v>
      </c>
      <c r="C310" s="208" t="str">
        <f t="shared" si="138"/>
        <v>1001.PRODUCTOS ESPECIFICOS PARA DESARROLLO INFANTIL TEMPRANO</v>
      </c>
      <c r="D310" s="209" t="str">
        <f t="shared" si="121"/>
        <v>00. RECURSOS ORDINARIOS</v>
      </c>
      <c r="E310" s="210" t="str">
        <f t="shared" si="122"/>
        <v>DIRECCION EJECUTIVA DE GESTION ESTRATEGICA Y ARTICULACION EN SALUD PUBLICA</v>
      </c>
      <c r="F310" s="210" t="str">
        <f t="shared" si="123"/>
        <v>DIRECCION DE ATENCION INTEGRAL DE SALUD</v>
      </c>
      <c r="G310" s="95" t="str">
        <f t="shared" si="124"/>
        <v>00. RECURSOS ORDINARIOS</v>
      </c>
      <c r="H310" s="428"/>
      <c r="I310" s="429"/>
      <c r="J310" s="759" t="s">
        <v>445</v>
      </c>
      <c r="K310" s="430"/>
      <c r="L310" s="431"/>
      <c r="M310" s="432">
        <v>40000</v>
      </c>
      <c r="N310" s="433">
        <f t="shared" ref="N310:Q310" si="150">SUM(N300:N309)</f>
        <v>65250</v>
      </c>
      <c r="O310" s="433">
        <f t="shared" si="150"/>
        <v>0</v>
      </c>
      <c r="P310" s="433">
        <f t="shared" si="150"/>
        <v>930.5</v>
      </c>
      <c r="Q310" s="433">
        <f t="shared" si="150"/>
        <v>64319.5</v>
      </c>
      <c r="R310" s="433">
        <f t="shared" ref="R310:U310" si="151">SUM(R300:R308)</f>
        <v>0</v>
      </c>
      <c r="S310" s="433">
        <f t="shared" si="151"/>
        <v>0</v>
      </c>
      <c r="T310" s="433">
        <f t="shared" si="151"/>
        <v>0</v>
      </c>
      <c r="U310" s="433">
        <f t="shared" si="151"/>
        <v>0</v>
      </c>
      <c r="V310" s="433">
        <f t="shared" ref="V310:Z310" si="152">SUM(V300:V306)</f>
        <v>0</v>
      </c>
      <c r="W310" s="433">
        <f t="shared" si="152"/>
        <v>0</v>
      </c>
      <c r="X310" s="433">
        <f t="shared" si="152"/>
        <v>0</v>
      </c>
      <c r="Y310" s="433">
        <f t="shared" si="152"/>
        <v>0</v>
      </c>
      <c r="Z310" s="433">
        <f t="shared" si="152"/>
        <v>0</v>
      </c>
      <c r="AA310" s="104"/>
      <c r="AB310" s="104"/>
    </row>
    <row r="311" spans="1:28" ht="12" customHeight="1">
      <c r="A311" s="92" t="str">
        <f t="shared" si="118"/>
        <v>43 - 5004426.MONITOREO, SUPERVISION, EVALUACION Y CONTROL DEL PROGRAMA ARTICULADO NUTRICIONAL</v>
      </c>
      <c r="B311" s="92" t="str">
        <f t="shared" si="137"/>
        <v>3000001.ACCIONES COMUNES</v>
      </c>
      <c r="C311" s="92" t="str">
        <f t="shared" si="138"/>
        <v>1001.PRODUCTOS ESPECIFICOS PARA DESARROLLO INFANTIL TEMPRANO</v>
      </c>
      <c r="D311" s="93" t="str">
        <f t="shared" si="121"/>
        <v>00. RECURSOS ORDINARIOS</v>
      </c>
      <c r="E311" s="94" t="str">
        <f t="shared" si="122"/>
        <v>DIRECCION EJECUTIVA DE GESTION ESTRATEGICA Y ARTICULACION EN SALUD PUBLICA</v>
      </c>
      <c r="F311" s="94" t="str">
        <f t="shared" si="123"/>
        <v>DIRECCION DE ATENCION INTEGRAL DE SALUD</v>
      </c>
      <c r="G311" s="95" t="str">
        <f t="shared" si="124"/>
        <v>00. RECURSOS ORDINARIOS</v>
      </c>
      <c r="H311" s="434"/>
      <c r="I311" s="434"/>
      <c r="J311" s="760"/>
      <c r="K311" s="435"/>
      <c r="L311" s="436"/>
      <c r="M311" s="437"/>
      <c r="N311" s="438">
        <f>M310-N310</f>
        <v>-25250</v>
      </c>
      <c r="O311" s="438"/>
      <c r="P311" s="438"/>
      <c r="Q311" s="438"/>
      <c r="R311" s="438"/>
      <c r="S311" s="438"/>
      <c r="T311" s="438"/>
      <c r="U311" s="438"/>
      <c r="V311" s="438"/>
      <c r="W311" s="438"/>
      <c r="X311" s="438"/>
      <c r="Y311" s="438"/>
      <c r="Z311" s="438"/>
      <c r="AA311" s="104"/>
      <c r="AB311" s="104"/>
    </row>
    <row r="312" spans="1:28" ht="17.25" customHeight="1">
      <c r="A312" s="92" t="str">
        <f t="shared" si="118"/>
        <v>43 - 5004426.MONITOREO, SUPERVISION, EVALUACION Y CONTROL DEL PROGRAMA ARTICULADO NUTRICIONAL</v>
      </c>
      <c r="B312" s="92" t="str">
        <f t="shared" si="137"/>
        <v>3000001.ACCIONES COMUNES</v>
      </c>
      <c r="C312" s="92" t="str">
        <f t="shared" si="138"/>
        <v>1001.PRODUCTOS ESPECIFICOS PARA DESARROLLO INFANTIL TEMPRANO</v>
      </c>
      <c r="D312" s="93" t="str">
        <f t="shared" si="121"/>
        <v>00. RECURSOS ORDINARIOS</v>
      </c>
      <c r="E312" s="94" t="str">
        <f t="shared" si="122"/>
        <v>DIRECCION EJECUTIVA DE GESTION ESTRATEGICA Y ARTICULACION EN SALUD PUBLICA</v>
      </c>
      <c r="F312" s="94" t="str">
        <f t="shared" si="123"/>
        <v>DIRECCION DE ATENCION INTEGRAL DE SALUD</v>
      </c>
      <c r="G312" s="95" t="str">
        <f t="shared" si="124"/>
        <v>00. RECURSOS ORDINARIOS</v>
      </c>
      <c r="H312" s="991" t="s">
        <v>446</v>
      </c>
      <c r="I312" s="954"/>
      <c r="J312" s="953"/>
      <c r="K312" s="439"/>
      <c r="L312" s="440"/>
      <c r="M312" s="193"/>
      <c r="N312" s="193"/>
      <c r="O312" s="193"/>
      <c r="P312" s="193"/>
      <c r="Q312" s="193"/>
      <c r="R312" s="193"/>
      <c r="S312" s="193"/>
      <c r="T312" s="193"/>
      <c r="U312" s="193"/>
      <c r="V312" s="193"/>
      <c r="W312" s="193"/>
      <c r="X312" s="193"/>
      <c r="Y312" s="193"/>
      <c r="Z312" s="193"/>
      <c r="AA312" s="104"/>
      <c r="AB312" s="104"/>
    </row>
    <row r="313" spans="1:28" ht="16.5" customHeight="1">
      <c r="A313" s="92" t="str">
        <f t="shared" si="118"/>
        <v>43 - 5004426.MONITOREO, SUPERVISION, EVALUACION Y CONTROL DEL PROGRAMA ARTICULADO NUTRICIONAL</v>
      </c>
      <c r="B313" s="92" t="str">
        <f t="shared" ref="B313:B344" si="153">VLOOKUP(A313,Estructura,3,FALSE)</f>
        <v>3000001.ACCIONES COMUNES</v>
      </c>
      <c r="C313" s="92" t="str">
        <f t="shared" ref="C313:C344" si="154">VLOOKUP(A313,Estructura,2,FALSE)</f>
        <v>1001.PRODUCTOS ESPECIFICOS PARA DESARROLLO INFANTIL TEMPRANO</v>
      </c>
      <c r="D313" s="93" t="str">
        <f t="shared" si="121"/>
        <v>00. RECURSOS ORDINARIOS</v>
      </c>
      <c r="E313" s="94" t="str">
        <f t="shared" si="122"/>
        <v>DIRECCION EJECUTIVA DE GESTION ESTRATEGICA Y ARTICULACION EN SALUD PUBLICA</v>
      </c>
      <c r="F313" s="94" t="str">
        <f t="shared" si="123"/>
        <v>DIRECCION DE ATENCION INTEGRAL DE SALUD</v>
      </c>
      <c r="G313" s="95" t="str">
        <f t="shared" si="124"/>
        <v>00. RECURSOS ORDINARIOS</v>
      </c>
      <c r="H313" s="306" t="s">
        <v>306</v>
      </c>
      <c r="I313" s="992" t="s">
        <v>447</v>
      </c>
      <c r="J313" s="954"/>
      <c r="K313" s="954"/>
      <c r="L313" s="954"/>
      <c r="M313" s="954"/>
      <c r="N313" s="954"/>
      <c r="O313" s="954"/>
      <c r="P313" s="954"/>
      <c r="Q313" s="954"/>
      <c r="R313" s="954"/>
      <c r="S313" s="954"/>
      <c r="T313" s="954"/>
      <c r="U313" s="954"/>
      <c r="V313" s="954"/>
      <c r="W313" s="954"/>
      <c r="X313" s="954"/>
      <c r="Y313" s="954"/>
      <c r="Z313" s="953"/>
      <c r="AA313" s="104"/>
      <c r="AB313" s="104"/>
    </row>
    <row r="314" spans="1:28" ht="21.75" customHeight="1">
      <c r="A314" s="92" t="str">
        <f t="shared" si="118"/>
        <v>43 - 5004426.MONITOREO, SUPERVISION, EVALUACION Y CONTROL DEL PROGRAMA ARTICULADO NUTRICIONAL</v>
      </c>
      <c r="B314" s="92" t="str">
        <f t="shared" si="153"/>
        <v>3000001.ACCIONES COMUNES</v>
      </c>
      <c r="C314" s="92" t="str">
        <f t="shared" si="154"/>
        <v>1001.PRODUCTOS ESPECIFICOS PARA DESARROLLO INFANTIL TEMPRANO</v>
      </c>
      <c r="D314" s="93" t="str">
        <f t="shared" si="121"/>
        <v>00. RECURSOS ORDINARIOS</v>
      </c>
      <c r="E314" s="94" t="str">
        <f t="shared" si="122"/>
        <v>DIRECCION EJECUTIVA DE GESTION ESTRATEGICA Y ARTICULACION EN SALUD PUBLICA</v>
      </c>
      <c r="F314" s="94" t="str">
        <f t="shared" si="123"/>
        <v>DIRECCION DE ATENCION INTEGRAL DE SALUD</v>
      </c>
      <c r="G314" s="95" t="str">
        <f t="shared" si="124"/>
        <v>00. RECURSOS ORDINARIOS</v>
      </c>
      <c r="H314" s="143" t="s">
        <v>144</v>
      </c>
      <c r="I314" s="177" t="s">
        <v>311</v>
      </c>
      <c r="J314" s="746" t="s">
        <v>327</v>
      </c>
      <c r="K314" s="323" t="s">
        <v>147</v>
      </c>
      <c r="L314" s="325">
        <v>35</v>
      </c>
      <c r="M314" s="237">
        <v>147</v>
      </c>
      <c r="N314" s="237">
        <v>5265</v>
      </c>
      <c r="O314" s="236"/>
      <c r="P314" s="236"/>
      <c r="Q314" s="237">
        <v>1470</v>
      </c>
      <c r="R314" s="237">
        <v>1470</v>
      </c>
      <c r="S314" s="237">
        <v>1470</v>
      </c>
      <c r="T314" s="237">
        <v>855</v>
      </c>
      <c r="U314" s="353"/>
      <c r="V314" s="237"/>
      <c r="W314" s="237"/>
      <c r="X314" s="236"/>
      <c r="Y314" s="236"/>
      <c r="Z314" s="236"/>
      <c r="AA314" s="148"/>
      <c r="AB314" s="148"/>
    </row>
    <row r="315" spans="1:28" ht="16.5" customHeight="1">
      <c r="A315" s="208" t="str">
        <f t="shared" si="118"/>
        <v>43 - 5004426.MONITOREO, SUPERVISION, EVALUACION Y CONTROL DEL PROGRAMA ARTICULADO NUTRICIONAL</v>
      </c>
      <c r="B315" s="208" t="str">
        <f t="shared" si="153"/>
        <v>3000001.ACCIONES COMUNES</v>
      </c>
      <c r="C315" s="208" t="str">
        <f t="shared" si="154"/>
        <v>1001.PRODUCTOS ESPECIFICOS PARA DESARROLLO INFANTIL TEMPRANO</v>
      </c>
      <c r="D315" s="209" t="str">
        <f t="shared" si="121"/>
        <v>00. RECURSOS ORDINARIOS</v>
      </c>
      <c r="E315" s="210" t="str">
        <f t="shared" si="122"/>
        <v>DIRECCION EJECUTIVA DE GESTION ESTRATEGICA Y ARTICULACION EN SALUD PUBLICA</v>
      </c>
      <c r="F315" s="210" t="str">
        <f t="shared" si="123"/>
        <v>DIRECCION DE ATENCION INTEGRAL DE SALUD</v>
      </c>
      <c r="G315" s="95" t="str">
        <f t="shared" si="124"/>
        <v>00. RECURSOS ORDINARIOS</v>
      </c>
      <c r="H315" s="143" t="s">
        <v>265</v>
      </c>
      <c r="I315" s="144" t="s">
        <v>150</v>
      </c>
      <c r="J315" s="695" t="s">
        <v>151</v>
      </c>
      <c r="K315" s="323" t="s">
        <v>152</v>
      </c>
      <c r="L315" s="114">
        <v>386</v>
      </c>
      <c r="M315" s="145">
        <v>17</v>
      </c>
      <c r="N315" s="237">
        <v>6567.5</v>
      </c>
      <c r="O315" s="199"/>
      <c r="P315" s="237">
        <f t="shared" ref="P315:P319" si="155">N315</f>
        <v>6567.5</v>
      </c>
      <c r="Q315" s="146"/>
      <c r="R315" s="236"/>
      <c r="S315" s="236"/>
      <c r="T315" s="236"/>
      <c r="U315" s="292"/>
      <c r="V315" s="236"/>
      <c r="W315" s="292"/>
      <c r="X315" s="292"/>
      <c r="Y315" s="292"/>
      <c r="Z315" s="292"/>
      <c r="AA315" s="148"/>
      <c r="AB315" s="148"/>
    </row>
    <row r="316" spans="1:28" ht="19.5" customHeight="1">
      <c r="A316" s="208" t="str">
        <f t="shared" si="118"/>
        <v>43 - 5004426.MONITOREO, SUPERVISION, EVALUACION Y CONTROL DEL PROGRAMA ARTICULADO NUTRICIONAL</v>
      </c>
      <c r="B316" s="208" t="str">
        <f t="shared" si="153"/>
        <v>3000001.ACCIONES COMUNES</v>
      </c>
      <c r="C316" s="208" t="str">
        <f t="shared" si="154"/>
        <v>1001.PRODUCTOS ESPECIFICOS PARA DESARROLLO INFANTIL TEMPRANO</v>
      </c>
      <c r="D316" s="209" t="str">
        <f t="shared" si="121"/>
        <v>00. RECURSOS ORDINARIOS</v>
      </c>
      <c r="E316" s="210" t="str">
        <f t="shared" si="122"/>
        <v>DIRECCION EJECUTIVA DE GESTION ESTRATEGICA Y ARTICULACION EN SALUD PUBLICA</v>
      </c>
      <c r="F316" s="210" t="str">
        <f t="shared" si="123"/>
        <v>DIRECCION DE ATENCION INTEGRAL DE SALUD</v>
      </c>
      <c r="G316" s="95" t="str">
        <f t="shared" si="124"/>
        <v>00. RECURSOS ORDINARIOS</v>
      </c>
      <c r="H316" s="143" t="s">
        <v>218</v>
      </c>
      <c r="I316" s="308" t="s">
        <v>219</v>
      </c>
      <c r="J316" s="745" t="s">
        <v>220</v>
      </c>
      <c r="K316" s="323" t="s">
        <v>168</v>
      </c>
      <c r="L316" s="325">
        <v>9005</v>
      </c>
      <c r="M316" s="237">
        <v>0.1</v>
      </c>
      <c r="N316" s="237">
        <f t="shared" ref="N316:N318" si="156">L316*M316</f>
        <v>900.5</v>
      </c>
      <c r="O316" s="236"/>
      <c r="P316" s="237">
        <f t="shared" si="155"/>
        <v>900.5</v>
      </c>
      <c r="Q316" s="146"/>
      <c r="R316" s="236"/>
      <c r="S316" s="236"/>
      <c r="T316" s="236"/>
      <c r="U316" s="236"/>
      <c r="V316" s="236"/>
      <c r="W316" s="236"/>
      <c r="X316" s="236"/>
      <c r="Y316" s="236"/>
      <c r="Z316" s="236"/>
      <c r="AA316" s="148"/>
      <c r="AB316" s="148"/>
    </row>
    <row r="317" spans="1:28" ht="27" customHeight="1">
      <c r="A317" s="208" t="str">
        <f t="shared" si="118"/>
        <v>43 - 5004426.MONITOREO, SUPERVISION, EVALUACION Y CONTROL DEL PROGRAMA ARTICULADO NUTRICIONAL</v>
      </c>
      <c r="B317" s="208" t="str">
        <f t="shared" si="153"/>
        <v>3000001.ACCIONES COMUNES</v>
      </c>
      <c r="C317" s="208" t="str">
        <f t="shared" si="154"/>
        <v>1001.PRODUCTOS ESPECIFICOS PARA DESARROLLO INFANTIL TEMPRANO</v>
      </c>
      <c r="D317" s="209" t="str">
        <f t="shared" si="121"/>
        <v>00. RECURSOS ORDINARIOS</v>
      </c>
      <c r="E317" s="210" t="str">
        <f t="shared" si="122"/>
        <v>DIRECCION EJECUTIVA DE GESTION ESTRATEGICA Y ARTICULACION EN SALUD PUBLICA</v>
      </c>
      <c r="F317" s="210" t="str">
        <f t="shared" si="123"/>
        <v>DIRECCION DE ATENCION INTEGRAL DE SALUD</v>
      </c>
      <c r="G317" s="95" t="str">
        <f t="shared" si="124"/>
        <v>00. RECURSOS ORDINARIOS</v>
      </c>
      <c r="H317" s="121" t="s">
        <v>171</v>
      </c>
      <c r="I317" s="112" t="s">
        <v>193</v>
      </c>
      <c r="J317" s="694" t="s">
        <v>448</v>
      </c>
      <c r="K317" s="113" t="s">
        <v>168</v>
      </c>
      <c r="L317" s="114">
        <v>2</v>
      </c>
      <c r="M317" s="116">
        <v>453.85700000000003</v>
      </c>
      <c r="N317" s="237">
        <f t="shared" si="156"/>
        <v>907.71400000000006</v>
      </c>
      <c r="O317" s="236"/>
      <c r="P317" s="237">
        <f t="shared" si="155"/>
        <v>907.71400000000006</v>
      </c>
      <c r="Q317" s="146"/>
      <c r="R317" s="236"/>
      <c r="S317" s="236"/>
      <c r="T317" s="236"/>
      <c r="U317" s="236"/>
      <c r="V317" s="236"/>
      <c r="W317" s="236"/>
      <c r="X317" s="236"/>
      <c r="Y317" s="236"/>
      <c r="Z317" s="236"/>
      <c r="AA317" s="148"/>
      <c r="AB317" s="148"/>
    </row>
    <row r="318" spans="1:28" ht="27" customHeight="1">
      <c r="A318" s="208" t="str">
        <f t="shared" si="118"/>
        <v>43 - 5004426.MONITOREO, SUPERVISION, EVALUACION Y CONTROL DEL PROGRAMA ARTICULADO NUTRICIONAL</v>
      </c>
      <c r="B318" s="208" t="str">
        <f t="shared" si="153"/>
        <v>3000001.ACCIONES COMUNES</v>
      </c>
      <c r="C318" s="208" t="str">
        <f t="shared" si="154"/>
        <v>1001.PRODUCTOS ESPECIFICOS PARA DESARROLLO INFANTIL TEMPRANO</v>
      </c>
      <c r="D318" s="209" t="str">
        <f t="shared" si="121"/>
        <v>00. RECURSOS ORDINARIOS</v>
      </c>
      <c r="E318" s="210" t="str">
        <f t="shared" si="122"/>
        <v>DIRECCION EJECUTIVA DE GESTION ESTRATEGICA Y ARTICULACION EN SALUD PUBLICA</v>
      </c>
      <c r="F318" s="210" t="str">
        <f t="shared" si="123"/>
        <v>DIRECCION DE ATENCION INTEGRAL DE SALUD</v>
      </c>
      <c r="G318" s="95" t="str">
        <f t="shared" si="124"/>
        <v>00. RECURSOS ORDINARIOS</v>
      </c>
      <c r="H318" s="143" t="s">
        <v>171</v>
      </c>
      <c r="I318" s="131" t="s">
        <v>283</v>
      </c>
      <c r="J318" s="761" t="s">
        <v>284</v>
      </c>
      <c r="K318" s="113" t="s">
        <v>168</v>
      </c>
      <c r="L318" s="182">
        <v>6</v>
      </c>
      <c r="M318" s="116">
        <v>5</v>
      </c>
      <c r="N318" s="237">
        <f t="shared" si="156"/>
        <v>30</v>
      </c>
      <c r="O318" s="236"/>
      <c r="P318" s="237">
        <f t="shared" si="155"/>
        <v>30</v>
      </c>
      <c r="Q318" s="146"/>
      <c r="R318" s="236"/>
      <c r="S318" s="236"/>
      <c r="T318" s="236"/>
      <c r="U318" s="236"/>
      <c r="V318" s="236"/>
      <c r="W318" s="236"/>
      <c r="X318" s="236"/>
      <c r="Y318" s="236"/>
      <c r="Z318" s="236"/>
      <c r="AA318" s="148"/>
      <c r="AB318" s="148"/>
    </row>
    <row r="319" spans="1:28" ht="27" customHeight="1">
      <c r="A319" s="208" t="str">
        <f t="shared" si="118"/>
        <v>43 - 5004426.MONITOREO, SUPERVISION, EVALUACION Y CONTROL DEL PROGRAMA ARTICULADO NUTRICIONAL</v>
      </c>
      <c r="B319" s="208" t="str">
        <f t="shared" si="153"/>
        <v>3000001.ACCIONES COMUNES</v>
      </c>
      <c r="C319" s="208" t="str">
        <f t="shared" si="154"/>
        <v>1001.PRODUCTOS ESPECIFICOS PARA DESARROLLO INFANTIL TEMPRANO</v>
      </c>
      <c r="D319" s="209" t="str">
        <f t="shared" si="121"/>
        <v>00. RECURSOS ORDINARIOS</v>
      </c>
      <c r="E319" s="210" t="str">
        <f t="shared" si="122"/>
        <v>DIRECCION EJECUTIVA DE GESTION ESTRATEGICA Y ARTICULACION EN SALUD PUBLICA</v>
      </c>
      <c r="F319" s="210" t="str">
        <f t="shared" si="123"/>
        <v>DIRECCION DE ATENCION INTEGRAL DE SALUD</v>
      </c>
      <c r="G319" s="95" t="str">
        <f t="shared" si="124"/>
        <v>00. RECURSOS ORDINARIOS</v>
      </c>
      <c r="H319" s="143" t="s">
        <v>171</v>
      </c>
      <c r="I319" s="112" t="s">
        <v>182</v>
      </c>
      <c r="J319" s="720" t="s">
        <v>435</v>
      </c>
      <c r="K319" s="112" t="s">
        <v>168</v>
      </c>
      <c r="L319" s="426">
        <v>65</v>
      </c>
      <c r="M319" s="320">
        <v>0.65</v>
      </c>
      <c r="N319" s="237">
        <v>42.29</v>
      </c>
      <c r="O319" s="177"/>
      <c r="P319" s="177">
        <f t="shared" si="155"/>
        <v>42.29</v>
      </c>
      <c r="Q319" s="146"/>
      <c r="R319" s="236"/>
      <c r="S319" s="236"/>
      <c r="T319" s="236"/>
      <c r="U319" s="236"/>
      <c r="V319" s="236"/>
      <c r="W319" s="236"/>
      <c r="X319" s="236"/>
      <c r="Y319" s="236"/>
      <c r="Z319" s="236"/>
      <c r="AA319" s="148"/>
      <c r="AB319" s="148"/>
    </row>
    <row r="320" spans="1:28" ht="19.5" customHeight="1">
      <c r="A320" s="208" t="str">
        <f t="shared" si="118"/>
        <v>43 - 5004426.MONITOREO, SUPERVISION, EVALUACION Y CONTROL DEL PROGRAMA ARTICULADO NUTRICIONAL</v>
      </c>
      <c r="B320" s="208" t="str">
        <f t="shared" si="153"/>
        <v>3000001.ACCIONES COMUNES</v>
      </c>
      <c r="C320" s="208" t="str">
        <f t="shared" si="154"/>
        <v>1001.PRODUCTOS ESPECIFICOS PARA DESARROLLO INFANTIL TEMPRANO</v>
      </c>
      <c r="D320" s="209" t="str">
        <f t="shared" si="121"/>
        <v>00. RECURSOS ORDINARIOS</v>
      </c>
      <c r="E320" s="210" t="str">
        <f t="shared" si="122"/>
        <v>DIRECCION EJECUTIVA DE GESTION ESTRATEGICA Y ARTICULACION EN SALUD PUBLICA</v>
      </c>
      <c r="F320" s="210" t="str">
        <f t="shared" si="123"/>
        <v>DIRECCION DE ATENCION INTEGRAL DE SALUD</v>
      </c>
      <c r="G320" s="95" t="str">
        <f t="shared" si="124"/>
        <v>00. RECURSOS ORDINARIOS</v>
      </c>
      <c r="H320" s="143" t="s">
        <v>412</v>
      </c>
      <c r="I320" s="308" t="s">
        <v>413</v>
      </c>
      <c r="J320" s="745" t="s">
        <v>449</v>
      </c>
      <c r="K320" s="323" t="s">
        <v>147</v>
      </c>
      <c r="L320" s="325">
        <v>7</v>
      </c>
      <c r="M320" s="237">
        <v>500</v>
      </c>
      <c r="N320" s="237">
        <f t="shared" ref="N320:N322" si="157">L320*M320</f>
        <v>3500</v>
      </c>
      <c r="O320" s="236"/>
      <c r="P320" s="236"/>
      <c r="Q320" s="237"/>
      <c r="R320" s="237">
        <v>1000</v>
      </c>
      <c r="S320" s="237">
        <v>1000</v>
      </c>
      <c r="T320" s="237">
        <v>1500</v>
      </c>
      <c r="U320" s="236"/>
      <c r="V320" s="236"/>
      <c r="W320" s="236"/>
      <c r="X320" s="236"/>
      <c r="Y320" s="236"/>
      <c r="Z320" s="236"/>
      <c r="AA320" s="148"/>
      <c r="AB320" s="148"/>
    </row>
    <row r="321" spans="1:28" ht="19.5" customHeight="1">
      <c r="A321" s="208" t="str">
        <f t="shared" si="118"/>
        <v>43 - 5004426.MONITOREO, SUPERVISION, EVALUACION Y CONTROL DEL PROGRAMA ARTICULADO NUTRICIONAL</v>
      </c>
      <c r="B321" s="208" t="str">
        <f t="shared" si="153"/>
        <v>3000001.ACCIONES COMUNES</v>
      </c>
      <c r="C321" s="208" t="str">
        <f t="shared" si="154"/>
        <v>1001.PRODUCTOS ESPECIFICOS PARA DESARROLLO INFANTIL TEMPRANO</v>
      </c>
      <c r="D321" s="209" t="str">
        <f t="shared" si="121"/>
        <v>00. RECURSOS ORDINARIOS</v>
      </c>
      <c r="E321" s="210" t="str">
        <f t="shared" si="122"/>
        <v>DIRECCION EJECUTIVA DE GESTION ESTRATEGICA Y ARTICULACION EN SALUD PUBLICA</v>
      </c>
      <c r="F321" s="210" t="str">
        <f t="shared" si="123"/>
        <v>DIRECCION DE ATENCION INTEGRAL DE SALUD</v>
      </c>
      <c r="G321" s="95" t="str">
        <f t="shared" si="124"/>
        <v>00. RECURSOS ORDINARIOS</v>
      </c>
      <c r="H321" s="143" t="s">
        <v>409</v>
      </c>
      <c r="I321" s="308" t="s">
        <v>450</v>
      </c>
      <c r="J321" s="745" t="s">
        <v>451</v>
      </c>
      <c r="K321" s="323" t="s">
        <v>147</v>
      </c>
      <c r="L321" s="325">
        <v>12</v>
      </c>
      <c r="M321" s="237">
        <v>160</v>
      </c>
      <c r="N321" s="237">
        <f t="shared" si="157"/>
        <v>1920</v>
      </c>
      <c r="O321" s="237">
        <v>160</v>
      </c>
      <c r="P321" s="237">
        <v>160</v>
      </c>
      <c r="Q321" s="237">
        <v>160</v>
      </c>
      <c r="R321" s="237">
        <v>160</v>
      </c>
      <c r="S321" s="237">
        <v>160</v>
      </c>
      <c r="T321" s="237">
        <v>160</v>
      </c>
      <c r="U321" s="237">
        <v>160</v>
      </c>
      <c r="V321" s="237">
        <v>160</v>
      </c>
      <c r="W321" s="237">
        <v>160</v>
      </c>
      <c r="X321" s="237">
        <v>160</v>
      </c>
      <c r="Y321" s="237">
        <v>160</v>
      </c>
      <c r="Z321" s="237">
        <v>160</v>
      </c>
      <c r="AA321" s="148"/>
      <c r="AB321" s="148"/>
    </row>
    <row r="322" spans="1:28" ht="18" customHeight="1">
      <c r="A322" s="208" t="str">
        <f t="shared" si="118"/>
        <v>43 - 5004426.MONITOREO, SUPERVISION, EVALUACION Y CONTROL DEL PROGRAMA ARTICULADO NUTRICIONAL</v>
      </c>
      <c r="B322" s="208" t="str">
        <f t="shared" si="153"/>
        <v>3000001.ACCIONES COMUNES</v>
      </c>
      <c r="C322" s="208" t="str">
        <f t="shared" si="154"/>
        <v>1001.PRODUCTOS ESPECIFICOS PARA DESARROLLO INFANTIL TEMPRANO</v>
      </c>
      <c r="D322" s="209" t="str">
        <f t="shared" si="121"/>
        <v>00. RECURSOS ORDINARIOS</v>
      </c>
      <c r="E322" s="210" t="str">
        <f t="shared" si="122"/>
        <v>DIRECCION EJECUTIVA DE GESTION ESTRATEGICA Y ARTICULACION EN SALUD PUBLICA</v>
      </c>
      <c r="F322" s="210" t="str">
        <f t="shared" si="123"/>
        <v>DIRECCION DE ATENCION INTEGRAL DE SALUD</v>
      </c>
      <c r="G322" s="95" t="str">
        <f t="shared" si="124"/>
        <v>00. RECURSOS ORDINARIOS</v>
      </c>
      <c r="H322" s="111" t="s">
        <v>384</v>
      </c>
      <c r="I322" s="308" t="s">
        <v>385</v>
      </c>
      <c r="J322" s="751" t="s">
        <v>452</v>
      </c>
      <c r="K322" s="323" t="s">
        <v>168</v>
      </c>
      <c r="L322" s="325">
        <v>310</v>
      </c>
      <c r="M322" s="237">
        <v>1.92</v>
      </c>
      <c r="N322" s="237">
        <f t="shared" si="157"/>
        <v>595.19999999999993</v>
      </c>
      <c r="O322" s="237"/>
      <c r="P322" s="237">
        <f t="shared" ref="P322:P324" si="158">N322</f>
        <v>595.19999999999993</v>
      </c>
      <c r="Q322" s="152"/>
      <c r="R322" s="338"/>
      <c r="S322" s="338"/>
      <c r="T322" s="338"/>
      <c r="U322" s="338"/>
      <c r="V322" s="338"/>
      <c r="W322" s="338"/>
      <c r="X322" s="338"/>
      <c r="Y322" s="338"/>
      <c r="Z322" s="338"/>
      <c r="AA322" s="148"/>
      <c r="AB322" s="148"/>
    </row>
    <row r="323" spans="1:28" ht="18" customHeight="1">
      <c r="A323" s="208" t="str">
        <f t="shared" si="118"/>
        <v>43 - 5004426.MONITOREO, SUPERVISION, EVALUACION Y CONTROL DEL PROGRAMA ARTICULADO NUTRICIONAL</v>
      </c>
      <c r="B323" s="208" t="str">
        <f t="shared" si="153"/>
        <v>3000001.ACCIONES COMUNES</v>
      </c>
      <c r="C323" s="208" t="str">
        <f t="shared" si="154"/>
        <v>1001.PRODUCTOS ESPECIFICOS PARA DESARROLLO INFANTIL TEMPRANO</v>
      </c>
      <c r="D323" s="209" t="str">
        <f t="shared" si="121"/>
        <v>00. RECURSOS ORDINARIOS</v>
      </c>
      <c r="E323" s="210" t="str">
        <f t="shared" si="122"/>
        <v>DIRECCION EJECUTIVA DE GESTION ESTRATEGICA Y ARTICULACION EN SALUD PUBLICA</v>
      </c>
      <c r="F323" s="210" t="str">
        <f t="shared" si="123"/>
        <v>DIRECCION DE ATENCION INTEGRAL DE SALUD</v>
      </c>
      <c r="G323" s="95" t="str">
        <f t="shared" si="124"/>
        <v>00. RECURSOS ORDINARIOS</v>
      </c>
      <c r="H323" s="111" t="s">
        <v>384</v>
      </c>
      <c r="I323" s="308" t="s">
        <v>387</v>
      </c>
      <c r="J323" s="751" t="s">
        <v>388</v>
      </c>
      <c r="K323" s="323" t="s">
        <v>168</v>
      </c>
      <c r="L323" s="325">
        <v>306</v>
      </c>
      <c r="M323" s="237">
        <v>0.7</v>
      </c>
      <c r="N323" s="237">
        <v>214.8</v>
      </c>
      <c r="O323" s="237"/>
      <c r="P323" s="237">
        <f t="shared" si="158"/>
        <v>214.8</v>
      </c>
      <c r="Q323" s="152"/>
      <c r="R323" s="338"/>
      <c r="S323" s="338"/>
      <c r="T323" s="338"/>
      <c r="U323" s="338"/>
      <c r="V323" s="338"/>
      <c r="W323" s="338"/>
      <c r="X323" s="338"/>
      <c r="Y323" s="338"/>
      <c r="Z323" s="338"/>
      <c r="AA323" s="148"/>
      <c r="AB323" s="148"/>
    </row>
    <row r="324" spans="1:28" ht="17.25" customHeight="1">
      <c r="A324" s="208" t="str">
        <f t="shared" si="118"/>
        <v>43 - 5004426.MONITOREO, SUPERVISION, EVALUACION Y CONTROL DEL PROGRAMA ARTICULADO NUTRICIONAL</v>
      </c>
      <c r="B324" s="208" t="str">
        <f t="shared" si="153"/>
        <v>3000001.ACCIONES COMUNES</v>
      </c>
      <c r="C324" s="208" t="str">
        <f t="shared" si="154"/>
        <v>1001.PRODUCTOS ESPECIFICOS PARA DESARROLLO INFANTIL TEMPRANO</v>
      </c>
      <c r="D324" s="209" t="str">
        <f t="shared" si="121"/>
        <v>00. RECURSOS ORDINARIOS</v>
      </c>
      <c r="E324" s="210" t="str">
        <f t="shared" si="122"/>
        <v>DIRECCION EJECUTIVA DE GESTION ESTRATEGICA Y ARTICULACION EN SALUD PUBLICA</v>
      </c>
      <c r="F324" s="210" t="str">
        <f t="shared" si="123"/>
        <v>DIRECCION DE ATENCION INTEGRAL DE SALUD</v>
      </c>
      <c r="G324" s="95" t="str">
        <f t="shared" si="124"/>
        <v>00. RECURSOS ORDINARIOS</v>
      </c>
      <c r="H324" s="143" t="s">
        <v>421</v>
      </c>
      <c r="I324" s="144" t="s">
        <v>453</v>
      </c>
      <c r="J324" s="700" t="s">
        <v>454</v>
      </c>
      <c r="K324" s="255" t="s">
        <v>147</v>
      </c>
      <c r="L324" s="114">
        <v>40</v>
      </c>
      <c r="M324" s="145">
        <v>10</v>
      </c>
      <c r="N324" s="441">
        <f>L324*M324</f>
        <v>400</v>
      </c>
      <c r="O324" s="199"/>
      <c r="P324" s="199">
        <f t="shared" si="158"/>
        <v>400</v>
      </c>
      <c r="Q324" s="199"/>
      <c r="R324" s="199"/>
      <c r="S324" s="292"/>
      <c r="T324" s="292"/>
      <c r="U324" s="292"/>
      <c r="V324" s="292"/>
      <c r="W324" s="292"/>
      <c r="X324" s="292"/>
      <c r="Y324" s="292"/>
      <c r="Z324" s="292"/>
      <c r="AA324" s="148">
        <v>467</v>
      </c>
      <c r="AB324" s="339">
        <f>AA324-N324</f>
        <v>67</v>
      </c>
    </row>
    <row r="325" spans="1:28" ht="19.5" customHeight="1">
      <c r="A325" s="92" t="str">
        <f t="shared" si="118"/>
        <v>43 - 5004426.MONITOREO, SUPERVISION, EVALUACION Y CONTROL DEL PROGRAMA ARTICULADO NUTRICIONAL</v>
      </c>
      <c r="B325" s="92" t="str">
        <f t="shared" si="153"/>
        <v>3000001.ACCIONES COMUNES</v>
      </c>
      <c r="C325" s="92" t="str">
        <f t="shared" si="154"/>
        <v>1001.PRODUCTOS ESPECIFICOS PARA DESARROLLO INFANTIL TEMPRANO</v>
      </c>
      <c r="D325" s="93" t="str">
        <f t="shared" si="121"/>
        <v>00. RECURSOS ORDINARIOS</v>
      </c>
      <c r="E325" s="94" t="str">
        <f t="shared" si="122"/>
        <v>DIRECCION EJECUTIVA DE GESTION ESTRATEGICA Y ARTICULACION EN SALUD PUBLICA</v>
      </c>
      <c r="F325" s="94" t="str">
        <f t="shared" si="123"/>
        <v>DIRECCION DE ATENCION INTEGRAL DE SALUD</v>
      </c>
      <c r="G325" s="95" t="str">
        <f t="shared" si="124"/>
        <v>00. RECURSOS ORDINARIOS</v>
      </c>
      <c r="H325" s="318"/>
      <c r="I325" s="318"/>
      <c r="J325" s="713" t="s">
        <v>153</v>
      </c>
      <c r="K325" s="274"/>
      <c r="L325" s="318"/>
      <c r="M325" s="442"/>
      <c r="N325" s="443">
        <f t="shared" ref="N325:S325" si="159">SUM(N314:N324)</f>
        <v>20343.004000000001</v>
      </c>
      <c r="O325" s="443">
        <f t="shared" si="159"/>
        <v>160</v>
      </c>
      <c r="P325" s="443">
        <f t="shared" si="159"/>
        <v>9818.0040000000008</v>
      </c>
      <c r="Q325" s="443">
        <f t="shared" si="159"/>
        <v>1630</v>
      </c>
      <c r="R325" s="443">
        <f t="shared" si="159"/>
        <v>2630</v>
      </c>
      <c r="S325" s="443">
        <f t="shared" si="159"/>
        <v>2630</v>
      </c>
      <c r="T325" s="443">
        <f t="shared" ref="T325:Z325" si="160">SUM(T314:T323)</f>
        <v>2515</v>
      </c>
      <c r="U325" s="443">
        <f t="shared" si="160"/>
        <v>160</v>
      </c>
      <c r="V325" s="443">
        <f t="shared" si="160"/>
        <v>160</v>
      </c>
      <c r="W325" s="443">
        <f t="shared" si="160"/>
        <v>160</v>
      </c>
      <c r="X325" s="443">
        <f t="shared" si="160"/>
        <v>160</v>
      </c>
      <c r="Y325" s="443">
        <f t="shared" si="160"/>
        <v>160</v>
      </c>
      <c r="Z325" s="443">
        <f t="shared" si="160"/>
        <v>160</v>
      </c>
      <c r="AA325" s="104"/>
      <c r="AB325" s="104"/>
    </row>
    <row r="326" spans="1:28" ht="12" customHeight="1">
      <c r="A326" s="92" t="str">
        <f t="shared" si="118"/>
        <v>43 - 5004426.MONITOREO, SUPERVISION, EVALUACION Y CONTROL DEL PROGRAMA ARTICULADO NUTRICIONAL</v>
      </c>
      <c r="B326" s="92" t="str">
        <f t="shared" si="153"/>
        <v>3000001.ACCIONES COMUNES</v>
      </c>
      <c r="C326" s="92" t="str">
        <f t="shared" si="154"/>
        <v>1001.PRODUCTOS ESPECIFICOS PARA DESARROLLO INFANTIL TEMPRANO</v>
      </c>
      <c r="D326" s="93" t="str">
        <f t="shared" si="121"/>
        <v>00. RECURSOS ORDINARIOS</v>
      </c>
      <c r="E326" s="94" t="str">
        <f t="shared" si="122"/>
        <v>DIRECCION EJECUTIVA DE GESTION ESTRATEGICA Y ARTICULACION EN SALUD PUBLICA</v>
      </c>
      <c r="F326" s="94" t="str">
        <f t="shared" si="123"/>
        <v>DIRECCION DE ATENCION INTEGRAL DE SALUD</v>
      </c>
      <c r="G326" s="95" t="str">
        <f t="shared" si="124"/>
        <v>00. RECURSOS ORDINARIOS</v>
      </c>
      <c r="H326" s="306" t="s">
        <v>306</v>
      </c>
      <c r="I326" s="992" t="s">
        <v>455</v>
      </c>
      <c r="J326" s="954"/>
      <c r="K326" s="954"/>
      <c r="L326" s="954"/>
      <c r="M326" s="954"/>
      <c r="N326" s="954"/>
      <c r="O326" s="954"/>
      <c r="P326" s="954"/>
      <c r="Q326" s="954"/>
      <c r="R326" s="954"/>
      <c r="S326" s="954"/>
      <c r="T326" s="954"/>
      <c r="U326" s="954"/>
      <c r="V326" s="954"/>
      <c r="W326" s="954"/>
      <c r="X326" s="954"/>
      <c r="Y326" s="954"/>
      <c r="Z326" s="953"/>
      <c r="AA326" s="104"/>
      <c r="AB326" s="104"/>
    </row>
    <row r="327" spans="1:28" ht="18" customHeight="1">
      <c r="A327" s="92" t="str">
        <f t="shared" si="118"/>
        <v>43 - 5004426.MONITOREO, SUPERVISION, EVALUACION Y CONTROL DEL PROGRAMA ARTICULADO NUTRICIONAL</v>
      </c>
      <c r="B327" s="92" t="str">
        <f t="shared" si="153"/>
        <v>3000001.ACCIONES COMUNES</v>
      </c>
      <c r="C327" s="92" t="str">
        <f t="shared" si="154"/>
        <v>1001.PRODUCTOS ESPECIFICOS PARA DESARROLLO INFANTIL TEMPRANO</v>
      </c>
      <c r="D327" s="93" t="str">
        <f t="shared" si="121"/>
        <v>00. RECURSOS ORDINARIOS</v>
      </c>
      <c r="E327" s="94" t="str">
        <f t="shared" si="122"/>
        <v>DIRECCION EJECUTIVA DE GESTION ESTRATEGICA Y ARTICULACION EN SALUD PUBLICA</v>
      </c>
      <c r="F327" s="94" t="str">
        <f t="shared" si="123"/>
        <v>DIRECCION DE ATENCION INTEGRAL DE SALUD</v>
      </c>
      <c r="G327" s="95" t="str">
        <f t="shared" si="124"/>
        <v>00. RECURSOS ORDINARIOS</v>
      </c>
      <c r="H327" s="143" t="s">
        <v>144</v>
      </c>
      <c r="I327" s="144" t="s">
        <v>311</v>
      </c>
      <c r="J327" s="758" t="s">
        <v>432</v>
      </c>
      <c r="K327" s="255" t="s">
        <v>424</v>
      </c>
      <c r="L327" s="114">
        <v>51</v>
      </c>
      <c r="M327" s="116">
        <v>147</v>
      </c>
      <c r="N327" s="199">
        <f t="shared" ref="N327:N330" si="161">L327*M327</f>
        <v>7497</v>
      </c>
      <c r="O327" s="424"/>
      <c r="P327" s="199"/>
      <c r="Q327" s="177">
        <f t="shared" ref="Q327:Q332" si="162">N327</f>
        <v>7497</v>
      </c>
      <c r="R327" s="425"/>
      <c r="S327" s="425"/>
      <c r="T327" s="425"/>
      <c r="U327" s="425"/>
      <c r="V327" s="425"/>
      <c r="W327" s="425"/>
      <c r="X327" s="425"/>
      <c r="Y327" s="425"/>
      <c r="Z327" s="424"/>
      <c r="AA327" s="148"/>
      <c r="AB327" s="148"/>
    </row>
    <row r="328" spans="1:28" ht="30" customHeight="1">
      <c r="A328" s="208" t="str">
        <f t="shared" si="118"/>
        <v>43 - 5004426.MONITOREO, SUPERVISION, EVALUACION Y CONTROL DEL PROGRAMA ARTICULADO NUTRICIONAL</v>
      </c>
      <c r="B328" s="208" t="str">
        <f t="shared" si="153"/>
        <v>3000001.ACCIONES COMUNES</v>
      </c>
      <c r="C328" s="208" t="str">
        <f t="shared" si="154"/>
        <v>1001.PRODUCTOS ESPECIFICOS PARA DESARROLLO INFANTIL TEMPRANO</v>
      </c>
      <c r="D328" s="209" t="str">
        <f t="shared" si="121"/>
        <v>00. RECURSOS ORDINARIOS</v>
      </c>
      <c r="E328" s="210" t="str">
        <f t="shared" si="122"/>
        <v>DIRECCION EJECUTIVA DE GESTION ESTRATEGICA Y ARTICULACION EN SALUD PUBLICA</v>
      </c>
      <c r="F328" s="210" t="str">
        <f t="shared" si="123"/>
        <v>DIRECCION DE ATENCION INTEGRAL DE SALUD</v>
      </c>
      <c r="G328" s="95" t="str">
        <f t="shared" si="124"/>
        <v>00. RECURSOS ORDINARIOS</v>
      </c>
      <c r="H328" s="143" t="s">
        <v>433</v>
      </c>
      <c r="I328" s="177" t="s">
        <v>160</v>
      </c>
      <c r="J328" s="719" t="s">
        <v>161</v>
      </c>
      <c r="K328" s="178" t="s">
        <v>147</v>
      </c>
      <c r="L328" s="114">
        <v>23</v>
      </c>
      <c r="M328" s="177">
        <v>70</v>
      </c>
      <c r="N328" s="199">
        <f t="shared" si="161"/>
        <v>1610</v>
      </c>
      <c r="O328" s="177"/>
      <c r="P328" s="177"/>
      <c r="Q328" s="177">
        <f t="shared" si="162"/>
        <v>1610</v>
      </c>
      <c r="R328" s="123"/>
      <c r="S328" s="123"/>
      <c r="T328" s="123"/>
      <c r="U328" s="123"/>
      <c r="V328" s="318"/>
      <c r="W328" s="123"/>
      <c r="X328" s="123"/>
      <c r="Y328" s="123"/>
      <c r="Z328" s="123"/>
      <c r="AA328" s="148"/>
      <c r="AB328" s="148"/>
    </row>
    <row r="329" spans="1:28" ht="18" customHeight="1">
      <c r="A329" s="208" t="str">
        <f t="shared" si="118"/>
        <v>43 - 5004426.MONITOREO, SUPERVISION, EVALUACION Y CONTROL DEL PROGRAMA ARTICULADO NUTRICIONAL</v>
      </c>
      <c r="B329" s="208" t="str">
        <f t="shared" si="153"/>
        <v>3000001.ACCIONES COMUNES</v>
      </c>
      <c r="C329" s="208" t="str">
        <f t="shared" si="154"/>
        <v>1001.PRODUCTOS ESPECIFICOS PARA DESARROLLO INFANTIL TEMPRANO</v>
      </c>
      <c r="D329" s="209" t="str">
        <f t="shared" si="121"/>
        <v>00. RECURSOS ORDINARIOS</v>
      </c>
      <c r="E329" s="210" t="str">
        <f t="shared" si="122"/>
        <v>DIRECCION EJECUTIVA DE GESTION ESTRATEGICA Y ARTICULACION EN SALUD PUBLICA</v>
      </c>
      <c r="F329" s="210" t="str">
        <f t="shared" si="123"/>
        <v>DIRECCION DE ATENCION INTEGRAL DE SALUD</v>
      </c>
      <c r="G329" s="95" t="str">
        <f t="shared" si="124"/>
        <v>00. RECURSOS ORDINARIOS</v>
      </c>
      <c r="H329" s="143" t="s">
        <v>369</v>
      </c>
      <c r="I329" s="324" t="s">
        <v>272</v>
      </c>
      <c r="J329" s="744" t="s">
        <v>323</v>
      </c>
      <c r="K329" s="309" t="s">
        <v>147</v>
      </c>
      <c r="L329" s="325">
        <v>210</v>
      </c>
      <c r="M329" s="441">
        <v>10</v>
      </c>
      <c r="N329" s="199">
        <f t="shared" si="161"/>
        <v>2100</v>
      </c>
      <c r="O329" s="441"/>
      <c r="P329" s="441"/>
      <c r="Q329" s="177">
        <f t="shared" si="162"/>
        <v>2100</v>
      </c>
      <c r="R329" s="441"/>
      <c r="S329" s="441"/>
      <c r="T329" s="259"/>
      <c r="U329" s="199"/>
      <c r="V329" s="259"/>
      <c r="W329" s="259"/>
      <c r="X329" s="441"/>
      <c r="Y329" s="259"/>
      <c r="Z329" s="259"/>
      <c r="AA329" s="148"/>
      <c r="AB329" s="148"/>
    </row>
    <row r="330" spans="1:28" ht="20.25" customHeight="1">
      <c r="A330" s="208" t="str">
        <f t="shared" si="118"/>
        <v>43 - 5004426.MONITOREO, SUPERVISION, EVALUACION Y CONTROL DEL PROGRAMA ARTICULADO NUTRICIONAL</v>
      </c>
      <c r="B330" s="208" t="str">
        <f t="shared" si="153"/>
        <v>3000001.ACCIONES COMUNES</v>
      </c>
      <c r="C330" s="208" t="str">
        <f t="shared" si="154"/>
        <v>1001.PRODUCTOS ESPECIFICOS PARA DESARROLLO INFANTIL TEMPRANO</v>
      </c>
      <c r="D330" s="209" t="str">
        <f t="shared" si="121"/>
        <v>00. RECURSOS ORDINARIOS</v>
      </c>
      <c r="E330" s="210" t="str">
        <f t="shared" si="122"/>
        <v>DIRECCION EJECUTIVA DE GESTION ESTRATEGICA Y ARTICULACION EN SALUD PUBLICA</v>
      </c>
      <c r="F330" s="210" t="str">
        <f t="shared" si="123"/>
        <v>DIRECCION DE ATENCION INTEGRAL DE SALUD</v>
      </c>
      <c r="G330" s="95" t="str">
        <f t="shared" si="124"/>
        <v>00. RECURSOS ORDINARIOS</v>
      </c>
      <c r="H330" s="121" t="s">
        <v>199</v>
      </c>
      <c r="I330" s="177" t="s">
        <v>456</v>
      </c>
      <c r="J330" s="719" t="s">
        <v>457</v>
      </c>
      <c r="K330" s="178" t="s">
        <v>147</v>
      </c>
      <c r="L330" s="114">
        <v>3</v>
      </c>
      <c r="M330" s="177">
        <v>350</v>
      </c>
      <c r="N330" s="199">
        <f t="shared" si="161"/>
        <v>1050</v>
      </c>
      <c r="O330" s="123"/>
      <c r="P330" s="123"/>
      <c r="Q330" s="177">
        <f t="shared" si="162"/>
        <v>1050</v>
      </c>
      <c r="R330" s="123"/>
      <c r="S330" s="123"/>
      <c r="T330" s="123"/>
      <c r="U330" s="123"/>
      <c r="V330" s="123"/>
      <c r="W330" s="123"/>
      <c r="X330" s="123"/>
      <c r="Y330" s="123"/>
      <c r="Z330" s="123"/>
      <c r="AA330" s="148"/>
      <c r="AB330" s="148"/>
    </row>
    <row r="331" spans="1:28" ht="17.25" customHeight="1">
      <c r="A331" s="208" t="str">
        <f t="shared" si="118"/>
        <v>43 - 5004426.MONITOREO, SUPERVISION, EVALUACION Y CONTROL DEL PROGRAMA ARTICULADO NUTRICIONAL</v>
      </c>
      <c r="B331" s="208" t="str">
        <f t="shared" si="153"/>
        <v>3000001.ACCIONES COMUNES</v>
      </c>
      <c r="C331" s="208" t="str">
        <f t="shared" si="154"/>
        <v>1001.PRODUCTOS ESPECIFICOS PARA DESARROLLO INFANTIL TEMPRANO</v>
      </c>
      <c r="D331" s="209" t="str">
        <f t="shared" si="121"/>
        <v>00. RECURSOS ORDINARIOS</v>
      </c>
      <c r="E331" s="210" t="str">
        <f t="shared" si="122"/>
        <v>DIRECCION EJECUTIVA DE GESTION ESTRATEGICA Y ARTICULACION EN SALUD PUBLICA</v>
      </c>
      <c r="F331" s="210" t="str">
        <f t="shared" si="123"/>
        <v>DIRECCION DE ATENCION INTEGRAL DE SALUD</v>
      </c>
      <c r="G331" s="95" t="str">
        <f t="shared" si="124"/>
        <v>00. RECURSOS ORDINARIOS</v>
      </c>
      <c r="H331" s="111" t="s">
        <v>403</v>
      </c>
      <c r="I331" s="237" t="s">
        <v>404</v>
      </c>
      <c r="J331" s="751" t="s">
        <v>405</v>
      </c>
      <c r="K331" s="323" t="s">
        <v>168</v>
      </c>
      <c r="L331" s="325">
        <v>36</v>
      </c>
      <c r="M331" s="237">
        <v>65</v>
      </c>
      <c r="N331" s="199">
        <v>2400</v>
      </c>
      <c r="O331" s="387"/>
      <c r="P331" s="387"/>
      <c r="Q331" s="237">
        <f t="shared" si="162"/>
        <v>2400</v>
      </c>
      <c r="R331" s="388"/>
      <c r="S331" s="388"/>
      <c r="T331" s="388"/>
      <c r="U331" s="388"/>
      <c r="V331" s="388"/>
      <c r="W331" s="388"/>
      <c r="X331" s="388"/>
      <c r="Y331" s="388"/>
      <c r="Z331" s="388"/>
      <c r="AA331" s="148"/>
      <c r="AB331" s="148"/>
    </row>
    <row r="332" spans="1:28" ht="12" customHeight="1">
      <c r="A332" s="92" t="str">
        <f t="shared" si="118"/>
        <v>43 - 5004426.MONITOREO, SUPERVISION, EVALUACION Y CONTROL DEL PROGRAMA ARTICULADO NUTRICIONAL</v>
      </c>
      <c r="B332" s="92" t="str">
        <f t="shared" si="153"/>
        <v>3000001.ACCIONES COMUNES</v>
      </c>
      <c r="C332" s="92" t="str">
        <f t="shared" si="154"/>
        <v>1001.PRODUCTOS ESPECIFICOS PARA DESARROLLO INFANTIL TEMPRANO</v>
      </c>
      <c r="D332" s="93" t="str">
        <f t="shared" si="121"/>
        <v>00. RECURSOS ORDINARIOS</v>
      </c>
      <c r="E332" s="94" t="str">
        <f t="shared" si="122"/>
        <v>DIRECCION EJECUTIVA DE GESTION ESTRATEGICA Y ARTICULACION EN SALUD PUBLICA</v>
      </c>
      <c r="F332" s="94" t="str">
        <f t="shared" si="123"/>
        <v>DIRECCION DE ATENCION INTEGRAL DE SALUD</v>
      </c>
      <c r="G332" s="95" t="str">
        <f t="shared" si="124"/>
        <v>00. RECURSOS ORDINARIOS</v>
      </c>
      <c r="H332" s="318"/>
      <c r="I332" s="318"/>
      <c r="J332" s="762" t="s">
        <v>153</v>
      </c>
      <c r="K332" s="444"/>
      <c r="L332" s="445"/>
      <c r="M332" s="318"/>
      <c r="N332" s="443">
        <f>SUM(N327:N331)</f>
        <v>14657</v>
      </c>
      <c r="O332" s="443"/>
      <c r="P332" s="443"/>
      <c r="Q332" s="443">
        <f t="shared" si="162"/>
        <v>14657</v>
      </c>
      <c r="R332" s="443"/>
      <c r="S332" s="443"/>
      <c r="T332" s="443"/>
      <c r="U332" s="443"/>
      <c r="V332" s="443"/>
      <c r="W332" s="443"/>
      <c r="X332" s="443"/>
      <c r="Y332" s="443"/>
      <c r="Z332" s="443"/>
      <c r="AA332" s="104"/>
      <c r="AB332" s="104"/>
    </row>
    <row r="333" spans="1:28" ht="15.75" customHeight="1">
      <c r="A333" s="92" t="str">
        <f t="shared" si="118"/>
        <v>43 - 5004426.MONITOREO, SUPERVISION, EVALUACION Y CONTROL DEL PROGRAMA ARTICULADO NUTRICIONAL</v>
      </c>
      <c r="B333" s="92" t="str">
        <f t="shared" si="153"/>
        <v>3000001.ACCIONES COMUNES</v>
      </c>
      <c r="C333" s="92" t="str">
        <f t="shared" si="154"/>
        <v>1001.PRODUCTOS ESPECIFICOS PARA DESARROLLO INFANTIL TEMPRANO</v>
      </c>
      <c r="D333" s="93" t="str">
        <f t="shared" si="121"/>
        <v>00. RECURSOS ORDINARIOS</v>
      </c>
      <c r="E333" s="94" t="str">
        <f t="shared" si="122"/>
        <v>DIRECCION EJECUTIVA DE GESTION ESTRATEGICA Y ARTICULACION EN SALUD PUBLICA</v>
      </c>
      <c r="F333" s="94" t="str">
        <f t="shared" si="123"/>
        <v>DIRECCION DE ATENCION INTEGRAL DE SALUD</v>
      </c>
      <c r="G333" s="95" t="str">
        <f t="shared" si="124"/>
        <v>00. RECURSOS ORDINARIOS</v>
      </c>
      <c r="H333" s="189" t="s">
        <v>458</v>
      </c>
      <c r="I333" s="446"/>
      <c r="J333" s="733"/>
      <c r="K333" s="447"/>
      <c r="L333" s="448"/>
      <c r="M333" s="446">
        <v>35000</v>
      </c>
      <c r="N333" s="333">
        <f t="shared" ref="N333:Z333" si="163">N325+N332</f>
        <v>35000.004000000001</v>
      </c>
      <c r="O333" s="333">
        <f t="shared" si="163"/>
        <v>160</v>
      </c>
      <c r="P333" s="333">
        <f t="shared" si="163"/>
        <v>9818.0040000000008</v>
      </c>
      <c r="Q333" s="333">
        <f t="shared" si="163"/>
        <v>16287</v>
      </c>
      <c r="R333" s="333">
        <f t="shared" si="163"/>
        <v>2630</v>
      </c>
      <c r="S333" s="333">
        <f t="shared" si="163"/>
        <v>2630</v>
      </c>
      <c r="T333" s="333">
        <f t="shared" si="163"/>
        <v>2515</v>
      </c>
      <c r="U333" s="333">
        <f t="shared" si="163"/>
        <v>160</v>
      </c>
      <c r="V333" s="333">
        <f t="shared" si="163"/>
        <v>160</v>
      </c>
      <c r="W333" s="333">
        <f t="shared" si="163"/>
        <v>160</v>
      </c>
      <c r="X333" s="333">
        <f t="shared" si="163"/>
        <v>160</v>
      </c>
      <c r="Y333" s="333">
        <f t="shared" si="163"/>
        <v>160</v>
      </c>
      <c r="Z333" s="333">
        <f t="shared" si="163"/>
        <v>160</v>
      </c>
      <c r="AA333" s="104"/>
      <c r="AB333" s="104"/>
    </row>
    <row r="334" spans="1:28" ht="18" customHeight="1">
      <c r="A334" s="92" t="str">
        <f t="shared" si="118"/>
        <v>43 - 5004426.MONITOREO, SUPERVISION, EVALUACION Y CONTROL DEL PROGRAMA ARTICULADO NUTRICIONAL</v>
      </c>
      <c r="B334" s="92" t="str">
        <f t="shared" si="153"/>
        <v>3000001.ACCIONES COMUNES</v>
      </c>
      <c r="C334" s="92" t="str">
        <f t="shared" si="154"/>
        <v>1001.PRODUCTOS ESPECIFICOS PARA DESARROLLO INFANTIL TEMPRANO</v>
      </c>
      <c r="D334" s="93" t="str">
        <f t="shared" si="121"/>
        <v>00. RECURSOS ORDINARIOS</v>
      </c>
      <c r="E334" s="94" t="str">
        <f t="shared" si="122"/>
        <v>DIRECCION EJECUTIVA DE GESTION ESTRATEGICA Y ARTICULACION EN SALUD PUBLICA</v>
      </c>
      <c r="F334" s="94" t="str">
        <f t="shared" si="123"/>
        <v>DIRECCION DE ATENCION INTEGRAL DE SALUD</v>
      </c>
      <c r="G334" s="95" t="str">
        <f t="shared" si="124"/>
        <v>00. RECURSOS ORDINARIOS</v>
      </c>
      <c r="H334" s="335" t="s">
        <v>361</v>
      </c>
      <c r="I334" s="335"/>
      <c r="J334" s="763"/>
      <c r="K334" s="439"/>
      <c r="L334" s="440"/>
      <c r="M334" s="449"/>
      <c r="N334" s="449">
        <f>M333-N333</f>
        <v>-4.0000000008149073E-3</v>
      </c>
      <c r="O334" s="193"/>
      <c r="P334" s="193"/>
      <c r="Q334" s="193"/>
      <c r="R334" s="193"/>
      <c r="S334" s="193"/>
      <c r="T334" s="193"/>
      <c r="U334" s="193"/>
      <c r="V334" s="193"/>
      <c r="W334" s="193"/>
      <c r="X334" s="193"/>
      <c r="Y334" s="193"/>
      <c r="Z334" s="193"/>
      <c r="AA334" s="104"/>
      <c r="AB334" s="104"/>
    </row>
    <row r="335" spans="1:28" ht="21.75" customHeight="1">
      <c r="A335" s="92" t="str">
        <f t="shared" si="118"/>
        <v>43 - 5004426.MONITOREO, SUPERVISION, EVALUACION Y CONTROL DEL PROGRAMA ARTICULADO NUTRICIONAL</v>
      </c>
      <c r="B335" s="92" t="str">
        <f t="shared" si="153"/>
        <v>3000001.ACCIONES COMUNES</v>
      </c>
      <c r="C335" s="92" t="str">
        <f t="shared" si="154"/>
        <v>1001.PRODUCTOS ESPECIFICOS PARA DESARROLLO INFANTIL TEMPRANO</v>
      </c>
      <c r="D335" s="93" t="str">
        <f t="shared" si="121"/>
        <v>00. RECURSOS ORDINARIOS</v>
      </c>
      <c r="E335" s="94" t="str">
        <f t="shared" si="122"/>
        <v>DIRECCION EJECUTIVA DE GESTION ESTRATEGICA Y ARTICULACION EN SALUD PUBLICA</v>
      </c>
      <c r="F335" s="94" t="str">
        <f t="shared" si="123"/>
        <v>DIRECCION DE ATENCION INTEGRAL DE SALUD</v>
      </c>
      <c r="G335" s="95" t="str">
        <f t="shared" si="124"/>
        <v>00. RECURSOS ORDINARIOS</v>
      </c>
      <c r="H335" s="306" t="s">
        <v>306</v>
      </c>
      <c r="I335" s="983" t="s">
        <v>459</v>
      </c>
      <c r="J335" s="954"/>
      <c r="K335" s="954"/>
      <c r="L335" s="954"/>
      <c r="M335" s="954"/>
      <c r="N335" s="962"/>
      <c r="O335" s="450"/>
      <c r="P335" s="450"/>
      <c r="Q335" s="450"/>
      <c r="R335" s="450"/>
      <c r="S335" s="450"/>
      <c r="T335" s="450"/>
      <c r="U335" s="450"/>
      <c r="V335" s="450"/>
      <c r="W335" s="450"/>
      <c r="X335" s="450"/>
      <c r="Y335" s="450"/>
      <c r="Z335" s="451"/>
      <c r="AA335" s="104"/>
      <c r="AB335" s="104"/>
    </row>
    <row r="336" spans="1:28" ht="19.5" customHeight="1">
      <c r="A336" s="208" t="str">
        <f t="shared" si="118"/>
        <v>43 - 5004426.MONITOREO, SUPERVISION, EVALUACION Y CONTROL DEL PROGRAMA ARTICULADO NUTRICIONAL</v>
      </c>
      <c r="B336" s="208" t="str">
        <f t="shared" si="153"/>
        <v>3000001.ACCIONES COMUNES</v>
      </c>
      <c r="C336" s="208" t="str">
        <f t="shared" si="154"/>
        <v>1001.PRODUCTOS ESPECIFICOS PARA DESARROLLO INFANTIL TEMPRANO</v>
      </c>
      <c r="D336" s="209" t="str">
        <f t="shared" si="121"/>
        <v>00. RECURSOS ORDINARIOS</v>
      </c>
      <c r="E336" s="210" t="str">
        <f t="shared" si="122"/>
        <v>DIRECCION EJECUTIVA DE GESTION ESTRATEGICA Y ARTICULACION EN SALUD PUBLICA</v>
      </c>
      <c r="F336" s="210" t="str">
        <f t="shared" si="123"/>
        <v>DIRECCION DE ATENCION INTEGRAL DE SALUD</v>
      </c>
      <c r="G336" s="95" t="str">
        <f t="shared" si="124"/>
        <v>00. RECURSOS ORDINARIOS</v>
      </c>
      <c r="H336" s="111" t="s">
        <v>144</v>
      </c>
      <c r="I336" s="144" t="s">
        <v>311</v>
      </c>
      <c r="J336" s="758" t="s">
        <v>432</v>
      </c>
      <c r="K336" s="255" t="s">
        <v>424</v>
      </c>
      <c r="L336" s="114">
        <v>80</v>
      </c>
      <c r="M336" s="116">
        <v>147</v>
      </c>
      <c r="N336" s="199">
        <f t="shared" ref="N336:N337" si="164">L336*M336</f>
        <v>11760</v>
      </c>
      <c r="O336" s="424"/>
      <c r="P336" s="199"/>
      <c r="Q336" s="177">
        <f>N336/4</f>
        <v>2940</v>
      </c>
      <c r="R336" s="199"/>
      <c r="S336" s="177">
        <v>2940</v>
      </c>
      <c r="T336" s="177">
        <f>N336/2</f>
        <v>5880</v>
      </c>
      <c r="U336" s="425"/>
      <c r="V336" s="152"/>
      <c r="W336" s="425"/>
      <c r="X336" s="425"/>
      <c r="Y336" s="425"/>
      <c r="Z336" s="424"/>
      <c r="AA336" s="148"/>
      <c r="AB336" s="148"/>
    </row>
    <row r="337" spans="1:28" ht="28.5" customHeight="1">
      <c r="A337" s="208" t="str">
        <f t="shared" si="118"/>
        <v>43 - 5004426.MONITOREO, SUPERVISION, EVALUACION Y CONTROL DEL PROGRAMA ARTICULADO NUTRICIONAL</v>
      </c>
      <c r="B337" s="208" t="str">
        <f t="shared" si="153"/>
        <v>3000001.ACCIONES COMUNES</v>
      </c>
      <c r="C337" s="208" t="str">
        <f t="shared" si="154"/>
        <v>1001.PRODUCTOS ESPECIFICOS PARA DESARROLLO INFANTIL TEMPRANO</v>
      </c>
      <c r="D337" s="209" t="str">
        <f t="shared" si="121"/>
        <v>00. RECURSOS ORDINARIOS</v>
      </c>
      <c r="E337" s="210" t="str">
        <f t="shared" si="122"/>
        <v>DIRECCION EJECUTIVA DE GESTION ESTRATEGICA Y ARTICULACION EN SALUD PUBLICA</v>
      </c>
      <c r="F337" s="210" t="str">
        <f t="shared" si="123"/>
        <v>DIRECCION DE ATENCION INTEGRAL DE SALUD</v>
      </c>
      <c r="G337" s="95" t="str">
        <f t="shared" si="124"/>
        <v>00. RECURSOS ORDINARIOS</v>
      </c>
      <c r="H337" s="143" t="s">
        <v>433</v>
      </c>
      <c r="I337" s="177" t="s">
        <v>160</v>
      </c>
      <c r="J337" s="719" t="s">
        <v>161</v>
      </c>
      <c r="K337" s="178" t="s">
        <v>147</v>
      </c>
      <c r="L337" s="114">
        <v>35</v>
      </c>
      <c r="M337" s="177">
        <v>80</v>
      </c>
      <c r="N337" s="199">
        <f t="shared" si="164"/>
        <v>2800</v>
      </c>
      <c r="O337" s="177"/>
      <c r="P337" s="177"/>
      <c r="Q337" s="177">
        <f>N337/2</f>
        <v>1400</v>
      </c>
      <c r="R337" s="177"/>
      <c r="S337" s="177"/>
      <c r="T337" s="177">
        <v>1400</v>
      </c>
      <c r="U337" s="123"/>
      <c r="V337" s="318"/>
      <c r="W337" s="123"/>
      <c r="X337" s="123"/>
      <c r="Y337" s="123"/>
      <c r="Z337" s="123"/>
      <c r="AA337" s="148"/>
      <c r="AB337" s="148"/>
    </row>
    <row r="338" spans="1:28" ht="21.75" customHeight="1">
      <c r="A338" s="208" t="str">
        <f t="shared" si="118"/>
        <v>43 - 5004426.MONITOREO, SUPERVISION, EVALUACION Y CONTROL DEL PROGRAMA ARTICULADO NUTRICIONAL</v>
      </c>
      <c r="B338" s="208" t="str">
        <f t="shared" si="153"/>
        <v>3000001.ACCIONES COMUNES</v>
      </c>
      <c r="C338" s="208" t="str">
        <f t="shared" si="154"/>
        <v>1001.PRODUCTOS ESPECIFICOS PARA DESARROLLO INFANTIL TEMPRANO</v>
      </c>
      <c r="D338" s="209" t="str">
        <f t="shared" si="121"/>
        <v>00. RECURSOS ORDINARIOS</v>
      </c>
      <c r="E338" s="210" t="str">
        <f t="shared" si="122"/>
        <v>DIRECCION EJECUTIVA DE GESTION ESTRATEGICA Y ARTICULACION EN SALUD PUBLICA</v>
      </c>
      <c r="F338" s="210" t="str">
        <f t="shared" si="123"/>
        <v>DIRECCION DE ATENCION INTEGRAL DE SALUD</v>
      </c>
      <c r="G338" s="95" t="str">
        <f t="shared" si="124"/>
        <v>00. RECURSOS ORDINARIOS</v>
      </c>
      <c r="H338" s="143" t="s">
        <v>265</v>
      </c>
      <c r="I338" s="308" t="s">
        <v>150</v>
      </c>
      <c r="J338" s="745" t="s">
        <v>151</v>
      </c>
      <c r="K338" s="323" t="s">
        <v>152</v>
      </c>
      <c r="L338" s="325">
        <v>460</v>
      </c>
      <c r="M338" s="237">
        <v>17</v>
      </c>
      <c r="N338" s="199">
        <v>7825.5</v>
      </c>
      <c r="O338" s="236"/>
      <c r="P338" s="237">
        <f>N338</f>
        <v>7825.5</v>
      </c>
      <c r="Q338" s="152"/>
      <c r="R338" s="177"/>
      <c r="S338" s="177"/>
      <c r="T338" s="177"/>
      <c r="U338" s="123"/>
      <c r="V338" s="123"/>
      <c r="W338" s="123"/>
      <c r="X338" s="123"/>
      <c r="Y338" s="123"/>
      <c r="Z338" s="123"/>
      <c r="AA338" s="148"/>
      <c r="AB338" s="148"/>
    </row>
    <row r="339" spans="1:28" ht="24" customHeight="1">
      <c r="A339" s="208" t="str">
        <f t="shared" si="118"/>
        <v>43 - 5004426.MONITOREO, SUPERVISION, EVALUACION Y CONTROL DEL PROGRAMA ARTICULADO NUTRICIONAL</v>
      </c>
      <c r="B339" s="208" t="str">
        <f t="shared" si="153"/>
        <v>3000001.ACCIONES COMUNES</v>
      </c>
      <c r="C339" s="208" t="str">
        <f t="shared" si="154"/>
        <v>1001.PRODUCTOS ESPECIFICOS PARA DESARROLLO INFANTIL TEMPRANO</v>
      </c>
      <c r="D339" s="209" t="str">
        <f t="shared" si="121"/>
        <v>00. RECURSOS ORDINARIOS</v>
      </c>
      <c r="E339" s="210" t="str">
        <f t="shared" si="122"/>
        <v>DIRECCION EJECUTIVA DE GESTION ESTRATEGICA Y ARTICULACION EN SALUD PUBLICA</v>
      </c>
      <c r="F339" s="210" t="str">
        <f t="shared" si="123"/>
        <v>DIRECCION DE ATENCION INTEGRAL DE SALUD</v>
      </c>
      <c r="G339" s="95" t="str">
        <f t="shared" si="124"/>
        <v>00. RECURSOS ORDINARIOS</v>
      </c>
      <c r="H339" s="143" t="s">
        <v>403</v>
      </c>
      <c r="I339" s="308" t="s">
        <v>460</v>
      </c>
      <c r="J339" s="764" t="s">
        <v>461</v>
      </c>
      <c r="K339" s="323" t="s">
        <v>168</v>
      </c>
      <c r="L339" s="325">
        <v>50</v>
      </c>
      <c r="M339" s="237">
        <v>40</v>
      </c>
      <c r="N339" s="199">
        <v>2000</v>
      </c>
      <c r="O339" s="236"/>
      <c r="P339" s="236"/>
      <c r="Q339" s="237">
        <f>N339</f>
        <v>2000</v>
      </c>
      <c r="R339" s="199"/>
      <c r="S339" s="199"/>
      <c r="T339" s="199"/>
      <c r="U339" s="199"/>
      <c r="V339" s="199"/>
      <c r="W339" s="425"/>
      <c r="X339" s="425"/>
      <c r="Y339" s="425"/>
      <c r="Z339" s="424"/>
      <c r="AA339" s="148"/>
      <c r="AB339" s="148"/>
    </row>
    <row r="340" spans="1:28" ht="25.5" customHeight="1">
      <c r="A340" s="208" t="str">
        <f t="shared" si="118"/>
        <v>43 - 5004426.MONITOREO, SUPERVISION, EVALUACION Y CONTROL DEL PROGRAMA ARTICULADO NUTRICIONAL</v>
      </c>
      <c r="B340" s="208" t="str">
        <f t="shared" si="153"/>
        <v>3000001.ACCIONES COMUNES</v>
      </c>
      <c r="C340" s="208" t="str">
        <f t="shared" si="154"/>
        <v>1001.PRODUCTOS ESPECIFICOS PARA DESARROLLO INFANTIL TEMPRANO</v>
      </c>
      <c r="D340" s="209" t="str">
        <f t="shared" si="121"/>
        <v>00. RECURSOS ORDINARIOS</v>
      </c>
      <c r="E340" s="210" t="str">
        <f t="shared" si="122"/>
        <v>DIRECCION EJECUTIVA DE GESTION ESTRATEGICA Y ARTICULACION EN SALUD PUBLICA</v>
      </c>
      <c r="F340" s="210" t="str">
        <f t="shared" si="123"/>
        <v>DIRECCION DE ATENCION INTEGRAL DE SALUD</v>
      </c>
      <c r="G340" s="95" t="str">
        <f t="shared" si="124"/>
        <v>00. RECURSOS ORDINARIOS</v>
      </c>
      <c r="H340" s="143" t="s">
        <v>171</v>
      </c>
      <c r="I340" s="112" t="s">
        <v>193</v>
      </c>
      <c r="J340" s="694" t="s">
        <v>448</v>
      </c>
      <c r="K340" s="113" t="s">
        <v>168</v>
      </c>
      <c r="L340" s="114">
        <v>2</v>
      </c>
      <c r="M340" s="116">
        <v>453.85700000000003</v>
      </c>
      <c r="N340" s="199">
        <f t="shared" ref="N340:N343" si="165">L340*M340</f>
        <v>907.71400000000006</v>
      </c>
      <c r="O340" s="236"/>
      <c r="P340" s="237">
        <f>N340</f>
        <v>907.71400000000006</v>
      </c>
      <c r="Q340" s="152"/>
      <c r="R340" s="199"/>
      <c r="S340" s="199"/>
      <c r="T340" s="199"/>
      <c r="U340" s="199"/>
      <c r="V340" s="199"/>
      <c r="W340" s="425"/>
      <c r="X340" s="425"/>
      <c r="Y340" s="425"/>
      <c r="Z340" s="424"/>
      <c r="AA340" s="148"/>
      <c r="AB340" s="148"/>
    </row>
    <row r="341" spans="1:28" ht="22.5" customHeight="1">
      <c r="A341" s="208" t="str">
        <f t="shared" si="118"/>
        <v>43 - 5004426.MONITOREO, SUPERVISION, EVALUACION Y CONTROL DEL PROGRAMA ARTICULADO NUTRICIONAL</v>
      </c>
      <c r="B341" s="208" t="str">
        <f t="shared" si="153"/>
        <v>3000001.ACCIONES COMUNES</v>
      </c>
      <c r="C341" s="208" t="str">
        <f t="shared" si="154"/>
        <v>1001.PRODUCTOS ESPECIFICOS PARA DESARROLLO INFANTIL TEMPRANO</v>
      </c>
      <c r="D341" s="209" t="str">
        <f t="shared" si="121"/>
        <v>00. RECURSOS ORDINARIOS</v>
      </c>
      <c r="E341" s="210" t="str">
        <f t="shared" si="122"/>
        <v>DIRECCION EJECUTIVA DE GESTION ESTRATEGICA Y ARTICULACION EN SALUD PUBLICA</v>
      </c>
      <c r="F341" s="210" t="str">
        <f t="shared" si="123"/>
        <v>DIRECCION DE ATENCION INTEGRAL DE SALUD</v>
      </c>
      <c r="G341" s="95" t="str">
        <f t="shared" si="124"/>
        <v>00. RECURSOS ORDINARIOS</v>
      </c>
      <c r="H341" s="143" t="s">
        <v>412</v>
      </c>
      <c r="I341" s="112" t="s">
        <v>413</v>
      </c>
      <c r="J341" s="720" t="s">
        <v>462</v>
      </c>
      <c r="K341" s="113" t="s">
        <v>147</v>
      </c>
      <c r="L341" s="114">
        <v>16</v>
      </c>
      <c r="M341" s="116">
        <v>500</v>
      </c>
      <c r="N341" s="199">
        <f t="shared" si="165"/>
        <v>8000</v>
      </c>
      <c r="O341" s="424"/>
      <c r="P341" s="199"/>
      <c r="Q341" s="199">
        <v>1500</v>
      </c>
      <c r="R341" s="199">
        <v>1500</v>
      </c>
      <c r="S341" s="199">
        <v>1500</v>
      </c>
      <c r="T341" s="199">
        <v>1500</v>
      </c>
      <c r="U341" s="199">
        <v>2000</v>
      </c>
      <c r="V341" s="199"/>
      <c r="W341" s="425"/>
      <c r="X341" s="425"/>
      <c r="Y341" s="425"/>
      <c r="Z341" s="424"/>
      <c r="AA341" s="148"/>
      <c r="AB341" s="148"/>
    </row>
    <row r="342" spans="1:28" ht="20.25" customHeight="1">
      <c r="A342" s="208" t="str">
        <f t="shared" si="118"/>
        <v>43 - 5004426.MONITOREO, SUPERVISION, EVALUACION Y CONTROL DEL PROGRAMA ARTICULADO NUTRICIONAL</v>
      </c>
      <c r="B342" s="208" t="str">
        <f t="shared" si="153"/>
        <v>3000001.ACCIONES COMUNES</v>
      </c>
      <c r="C342" s="208" t="str">
        <f t="shared" si="154"/>
        <v>1001.PRODUCTOS ESPECIFICOS PARA DESARROLLO INFANTIL TEMPRANO</v>
      </c>
      <c r="D342" s="209" t="str">
        <f t="shared" si="121"/>
        <v>00. RECURSOS ORDINARIOS</v>
      </c>
      <c r="E342" s="210" t="str">
        <f t="shared" si="122"/>
        <v>DIRECCION EJECUTIVA DE GESTION ESTRATEGICA Y ARTICULACION EN SALUD PUBLICA</v>
      </c>
      <c r="F342" s="210" t="str">
        <f t="shared" si="123"/>
        <v>DIRECCION DE ATENCION INTEGRAL DE SALUD</v>
      </c>
      <c r="G342" s="95" t="str">
        <f t="shared" si="124"/>
        <v>00. RECURSOS ORDINARIOS</v>
      </c>
      <c r="H342" s="143" t="s">
        <v>171</v>
      </c>
      <c r="I342" s="131" t="s">
        <v>463</v>
      </c>
      <c r="J342" s="761" t="s">
        <v>464</v>
      </c>
      <c r="K342" s="324" t="s">
        <v>192</v>
      </c>
      <c r="L342" s="114">
        <v>10</v>
      </c>
      <c r="M342" s="116">
        <v>26.8</v>
      </c>
      <c r="N342" s="199">
        <f t="shared" si="165"/>
        <v>268</v>
      </c>
      <c r="O342" s="424"/>
      <c r="P342" s="199">
        <f t="shared" ref="P342:P347" si="166">N342</f>
        <v>268</v>
      </c>
      <c r="Q342" s="146"/>
      <c r="R342" s="199"/>
      <c r="S342" s="199"/>
      <c r="T342" s="199"/>
      <c r="U342" s="199"/>
      <c r="V342" s="199"/>
      <c r="W342" s="425"/>
      <c r="X342" s="425"/>
      <c r="Y342" s="425"/>
      <c r="Z342" s="424"/>
      <c r="AA342" s="148"/>
      <c r="AB342" s="148"/>
    </row>
    <row r="343" spans="1:28" ht="20.25" customHeight="1">
      <c r="A343" s="208" t="str">
        <f t="shared" si="118"/>
        <v>43 - 5004426.MONITOREO, SUPERVISION, EVALUACION Y CONTROL DEL PROGRAMA ARTICULADO NUTRICIONAL</v>
      </c>
      <c r="B343" s="208" t="str">
        <f t="shared" si="153"/>
        <v>3000001.ACCIONES COMUNES</v>
      </c>
      <c r="C343" s="208" t="str">
        <f t="shared" si="154"/>
        <v>1001.PRODUCTOS ESPECIFICOS PARA DESARROLLO INFANTIL TEMPRANO</v>
      </c>
      <c r="D343" s="209" t="str">
        <f t="shared" si="121"/>
        <v>00. RECURSOS ORDINARIOS</v>
      </c>
      <c r="E343" s="210" t="str">
        <f t="shared" si="122"/>
        <v>DIRECCION EJECUTIVA DE GESTION ESTRATEGICA Y ARTICULACION EN SALUD PUBLICA</v>
      </c>
      <c r="F343" s="210" t="str">
        <f t="shared" si="123"/>
        <v>DIRECCION DE ATENCION INTEGRAL DE SALUD</v>
      </c>
      <c r="G343" s="95" t="str">
        <f t="shared" si="124"/>
        <v>00. RECURSOS ORDINARIOS</v>
      </c>
      <c r="H343" s="143" t="s">
        <v>171</v>
      </c>
      <c r="I343" s="131" t="s">
        <v>283</v>
      </c>
      <c r="J343" s="761" t="s">
        <v>284</v>
      </c>
      <c r="K343" s="324" t="s">
        <v>168</v>
      </c>
      <c r="L343" s="114">
        <v>8</v>
      </c>
      <c r="M343" s="116">
        <v>5</v>
      </c>
      <c r="N343" s="199">
        <f t="shared" si="165"/>
        <v>40</v>
      </c>
      <c r="O343" s="424"/>
      <c r="P343" s="199">
        <f t="shared" si="166"/>
        <v>40</v>
      </c>
      <c r="Q343" s="146"/>
      <c r="R343" s="199"/>
      <c r="S343" s="199"/>
      <c r="T343" s="199"/>
      <c r="U343" s="199"/>
      <c r="V343" s="199"/>
      <c r="W343" s="425"/>
      <c r="X343" s="425"/>
      <c r="Y343" s="425"/>
      <c r="Z343" s="424"/>
      <c r="AA343" s="148"/>
      <c r="AB343" s="148"/>
    </row>
    <row r="344" spans="1:28" ht="29.25" customHeight="1">
      <c r="A344" s="208" t="str">
        <f t="shared" si="118"/>
        <v>43 - 5004426.MONITOREO, SUPERVISION, EVALUACION Y CONTROL DEL PROGRAMA ARTICULADO NUTRICIONAL</v>
      </c>
      <c r="B344" s="208" t="str">
        <f t="shared" si="153"/>
        <v>3000001.ACCIONES COMUNES</v>
      </c>
      <c r="C344" s="208" t="str">
        <f t="shared" si="154"/>
        <v>1001.PRODUCTOS ESPECIFICOS PARA DESARROLLO INFANTIL TEMPRANO</v>
      </c>
      <c r="D344" s="209" t="str">
        <f t="shared" si="121"/>
        <v>00. RECURSOS ORDINARIOS</v>
      </c>
      <c r="E344" s="210" t="str">
        <f t="shared" si="122"/>
        <v>DIRECCION EJECUTIVA DE GESTION ESTRATEGICA Y ARTICULACION EN SALUD PUBLICA</v>
      </c>
      <c r="F344" s="210" t="str">
        <f t="shared" si="123"/>
        <v>DIRECCION DE ATENCION INTEGRAL DE SALUD</v>
      </c>
      <c r="G344" s="95" t="str">
        <f t="shared" si="124"/>
        <v>00. RECURSOS ORDINARIOS</v>
      </c>
      <c r="H344" s="143" t="s">
        <v>171</v>
      </c>
      <c r="I344" s="114" t="s">
        <v>465</v>
      </c>
      <c r="J344" s="702" t="s">
        <v>466</v>
      </c>
      <c r="K344" s="150" t="s">
        <v>467</v>
      </c>
      <c r="L344" s="131">
        <v>3</v>
      </c>
      <c r="M344" s="116">
        <v>455.36</v>
      </c>
      <c r="N344" s="199">
        <v>1367.29</v>
      </c>
      <c r="O344" s="424"/>
      <c r="P344" s="199">
        <f t="shared" si="166"/>
        <v>1367.29</v>
      </c>
      <c r="Q344" s="146"/>
      <c r="R344" s="199"/>
      <c r="S344" s="199"/>
      <c r="T344" s="199"/>
      <c r="U344" s="199"/>
      <c r="V344" s="199"/>
      <c r="W344" s="425"/>
      <c r="X344" s="425"/>
      <c r="Y344" s="425"/>
      <c r="Z344" s="424"/>
      <c r="AA344" s="148"/>
      <c r="AB344" s="148"/>
    </row>
    <row r="345" spans="1:28" ht="20.25" customHeight="1">
      <c r="A345" s="208" t="str">
        <f t="shared" si="118"/>
        <v>43 - 5004426.MONITOREO, SUPERVISION, EVALUACION Y CONTROL DEL PROGRAMA ARTICULADO NUTRICIONAL</v>
      </c>
      <c r="B345" s="208" t="str">
        <f t="shared" ref="B345:B376" si="167">VLOOKUP(A345,Estructura,3,FALSE)</f>
        <v>3000001.ACCIONES COMUNES</v>
      </c>
      <c r="C345" s="208" t="str">
        <f t="shared" ref="C345:C376" si="168">VLOOKUP(A345,Estructura,2,FALSE)</f>
        <v>1001.PRODUCTOS ESPECIFICOS PARA DESARROLLO INFANTIL TEMPRANO</v>
      </c>
      <c r="D345" s="209" t="str">
        <f t="shared" si="121"/>
        <v>00. RECURSOS ORDINARIOS</v>
      </c>
      <c r="E345" s="210" t="str">
        <f t="shared" si="122"/>
        <v>DIRECCION EJECUTIVA DE GESTION ESTRATEGICA Y ARTICULACION EN SALUD PUBLICA</v>
      </c>
      <c r="F345" s="210" t="str">
        <f t="shared" si="123"/>
        <v>DIRECCION DE ATENCION INTEGRAL DE SALUD</v>
      </c>
      <c r="G345" s="95" t="str">
        <f t="shared" si="124"/>
        <v>00. RECURSOS ORDINARIOS</v>
      </c>
      <c r="H345" s="143" t="s">
        <v>218</v>
      </c>
      <c r="I345" s="308" t="s">
        <v>219</v>
      </c>
      <c r="J345" s="745" t="s">
        <v>220</v>
      </c>
      <c r="K345" s="323" t="s">
        <v>168</v>
      </c>
      <c r="L345" s="325">
        <v>10195</v>
      </c>
      <c r="M345" s="237">
        <v>0.1</v>
      </c>
      <c r="N345" s="199">
        <f t="shared" ref="N345:N346" si="169">L345*M345</f>
        <v>1019.5</v>
      </c>
      <c r="O345" s="424"/>
      <c r="P345" s="199">
        <f t="shared" si="166"/>
        <v>1019.5</v>
      </c>
      <c r="Q345" s="146"/>
      <c r="R345" s="199"/>
      <c r="S345" s="199"/>
      <c r="T345" s="199"/>
      <c r="U345" s="199"/>
      <c r="V345" s="199"/>
      <c r="W345" s="425"/>
      <c r="X345" s="425"/>
      <c r="Y345" s="425"/>
      <c r="Z345" s="424"/>
      <c r="AA345" s="148"/>
      <c r="AB345" s="148"/>
    </row>
    <row r="346" spans="1:28" ht="20.25" customHeight="1">
      <c r="A346" s="208" t="str">
        <f t="shared" si="118"/>
        <v>43 - 5004426.MONITOREO, SUPERVISION, EVALUACION Y CONTROL DEL PROGRAMA ARTICULADO NUTRICIONAL</v>
      </c>
      <c r="B346" s="208" t="str">
        <f t="shared" si="167"/>
        <v>3000001.ACCIONES COMUNES</v>
      </c>
      <c r="C346" s="208" t="str">
        <f t="shared" si="168"/>
        <v>1001.PRODUCTOS ESPECIFICOS PARA DESARROLLO INFANTIL TEMPRANO</v>
      </c>
      <c r="D346" s="209" t="str">
        <f t="shared" si="121"/>
        <v>00. RECURSOS ORDINARIOS</v>
      </c>
      <c r="E346" s="210" t="str">
        <f t="shared" si="122"/>
        <v>DIRECCION EJECUTIVA DE GESTION ESTRATEGICA Y ARTICULACION EN SALUD PUBLICA</v>
      </c>
      <c r="F346" s="210" t="str">
        <f t="shared" si="123"/>
        <v>DIRECCION DE ATENCION INTEGRAL DE SALUD</v>
      </c>
      <c r="G346" s="95" t="str">
        <f t="shared" si="124"/>
        <v>00. RECURSOS ORDINARIOS</v>
      </c>
      <c r="H346" s="143" t="s">
        <v>384</v>
      </c>
      <c r="I346" s="308" t="s">
        <v>385</v>
      </c>
      <c r="J346" s="751" t="s">
        <v>452</v>
      </c>
      <c r="K346" s="323" t="s">
        <v>168</v>
      </c>
      <c r="L346" s="325">
        <v>528</v>
      </c>
      <c r="M346" s="237">
        <v>1.92</v>
      </c>
      <c r="N346" s="199">
        <f t="shared" si="169"/>
        <v>1013.76</v>
      </c>
      <c r="O346" s="424"/>
      <c r="P346" s="199">
        <f t="shared" si="166"/>
        <v>1013.76</v>
      </c>
      <c r="Q346" s="152"/>
      <c r="R346" s="199"/>
      <c r="S346" s="199"/>
      <c r="T346" s="199"/>
      <c r="U346" s="199"/>
      <c r="V346" s="199"/>
      <c r="W346" s="425"/>
      <c r="X346" s="425"/>
      <c r="Y346" s="425"/>
      <c r="Z346" s="424"/>
      <c r="AA346" s="148"/>
      <c r="AB346" s="148"/>
    </row>
    <row r="347" spans="1:28" ht="20.25" customHeight="1">
      <c r="A347" s="208" t="str">
        <f t="shared" si="118"/>
        <v>43 - 5004426.MONITOREO, SUPERVISION, EVALUACION Y CONTROL DEL PROGRAMA ARTICULADO NUTRICIONAL</v>
      </c>
      <c r="B347" s="208" t="str">
        <f t="shared" si="167"/>
        <v>3000001.ACCIONES COMUNES</v>
      </c>
      <c r="C347" s="208" t="str">
        <f t="shared" si="168"/>
        <v>1001.PRODUCTOS ESPECIFICOS PARA DESARROLLO INFANTIL TEMPRANO</v>
      </c>
      <c r="D347" s="209" t="str">
        <f t="shared" si="121"/>
        <v>00. RECURSOS ORDINARIOS</v>
      </c>
      <c r="E347" s="210" t="str">
        <f t="shared" si="122"/>
        <v>DIRECCION EJECUTIVA DE GESTION ESTRATEGICA Y ARTICULACION EN SALUD PUBLICA</v>
      </c>
      <c r="F347" s="210" t="str">
        <f t="shared" si="123"/>
        <v>DIRECCION DE ATENCION INTEGRAL DE SALUD</v>
      </c>
      <c r="G347" s="95" t="str">
        <f t="shared" si="124"/>
        <v>00. RECURSOS ORDINARIOS</v>
      </c>
      <c r="H347" s="143" t="s">
        <v>384</v>
      </c>
      <c r="I347" s="308" t="s">
        <v>387</v>
      </c>
      <c r="J347" s="751" t="s">
        <v>388</v>
      </c>
      <c r="K347" s="323" t="s">
        <v>168</v>
      </c>
      <c r="L347" s="325">
        <v>507</v>
      </c>
      <c r="M347" s="237">
        <v>0.7</v>
      </c>
      <c r="N347" s="199">
        <v>355.24</v>
      </c>
      <c r="O347" s="424"/>
      <c r="P347" s="199">
        <f t="shared" si="166"/>
        <v>355.24</v>
      </c>
      <c r="Q347" s="152"/>
      <c r="R347" s="199"/>
      <c r="S347" s="199"/>
      <c r="T347" s="199"/>
      <c r="U347" s="199"/>
      <c r="V347" s="199"/>
      <c r="W347" s="425"/>
      <c r="X347" s="425"/>
      <c r="Y347" s="425"/>
      <c r="Z347" s="424"/>
      <c r="AA347" s="148"/>
      <c r="AB347" s="148"/>
    </row>
    <row r="348" spans="1:28" ht="20.25" customHeight="1">
      <c r="A348" s="208" t="str">
        <f t="shared" si="118"/>
        <v>43 - 5004426.MONITOREO, SUPERVISION, EVALUACION Y CONTROL DEL PROGRAMA ARTICULADO NUTRICIONAL</v>
      </c>
      <c r="B348" s="208" t="str">
        <f t="shared" si="167"/>
        <v>3000001.ACCIONES COMUNES</v>
      </c>
      <c r="C348" s="208" t="str">
        <f t="shared" si="168"/>
        <v>1001.PRODUCTOS ESPECIFICOS PARA DESARROLLO INFANTIL TEMPRANO</v>
      </c>
      <c r="D348" s="209" t="str">
        <f t="shared" si="121"/>
        <v>00. RECURSOS ORDINARIOS</v>
      </c>
      <c r="E348" s="210" t="str">
        <f t="shared" si="122"/>
        <v>DIRECCION EJECUTIVA DE GESTION ESTRATEGICA Y ARTICULACION EN SALUD PUBLICA</v>
      </c>
      <c r="F348" s="210" t="str">
        <f t="shared" si="123"/>
        <v>DIRECCION DE ATENCION INTEGRAL DE SALUD</v>
      </c>
      <c r="G348" s="95" t="str">
        <f t="shared" si="124"/>
        <v>00. RECURSOS ORDINARIOS</v>
      </c>
      <c r="H348" s="143" t="s">
        <v>468</v>
      </c>
      <c r="I348" s="308" t="s">
        <v>469</v>
      </c>
      <c r="J348" s="745" t="s">
        <v>470</v>
      </c>
      <c r="K348" s="323" t="s">
        <v>147</v>
      </c>
      <c r="L348" s="325">
        <v>1</v>
      </c>
      <c r="M348" s="199">
        <v>20000</v>
      </c>
      <c r="N348" s="199">
        <f t="shared" ref="N348:N350" si="170">L348*M348</f>
        <v>20000</v>
      </c>
      <c r="O348" s="424"/>
      <c r="P348" s="199"/>
      <c r="Q348" s="199">
        <f t="shared" ref="Q348:Q350" si="171">N348</f>
        <v>20000</v>
      </c>
      <c r="R348" s="152"/>
      <c r="S348" s="199"/>
      <c r="T348" s="199"/>
      <c r="U348" s="199"/>
      <c r="V348" s="199"/>
      <c r="W348" s="425"/>
      <c r="X348" s="425"/>
      <c r="Y348" s="425"/>
      <c r="Z348" s="424"/>
      <c r="AA348" s="148"/>
      <c r="AB348" s="148"/>
    </row>
    <row r="349" spans="1:28" ht="20.25" customHeight="1">
      <c r="A349" s="208" t="str">
        <f t="shared" si="118"/>
        <v>43 - 5004426.MONITOREO, SUPERVISION, EVALUACION Y CONTROL DEL PROGRAMA ARTICULADO NUTRICIONAL</v>
      </c>
      <c r="B349" s="208" t="str">
        <f t="shared" si="167"/>
        <v>3000001.ACCIONES COMUNES</v>
      </c>
      <c r="C349" s="208" t="str">
        <f t="shared" si="168"/>
        <v>1001.PRODUCTOS ESPECIFICOS PARA DESARROLLO INFANTIL TEMPRANO</v>
      </c>
      <c r="D349" s="209" t="str">
        <f t="shared" si="121"/>
        <v>00. RECURSOS ORDINARIOS</v>
      </c>
      <c r="E349" s="210" t="str">
        <f t="shared" si="122"/>
        <v>DIRECCION EJECUTIVA DE GESTION ESTRATEGICA Y ARTICULACION EN SALUD PUBLICA</v>
      </c>
      <c r="F349" s="210" t="str">
        <f t="shared" si="123"/>
        <v>DIRECCION DE ATENCION INTEGRAL DE SALUD</v>
      </c>
      <c r="G349" s="95" t="str">
        <f t="shared" si="124"/>
        <v>00. RECURSOS ORDINARIOS</v>
      </c>
      <c r="H349" s="452" t="s">
        <v>471</v>
      </c>
      <c r="I349" s="308" t="s">
        <v>472</v>
      </c>
      <c r="J349" s="745" t="s">
        <v>473</v>
      </c>
      <c r="K349" s="323" t="s">
        <v>147</v>
      </c>
      <c r="L349" s="325">
        <v>1</v>
      </c>
      <c r="M349" s="199">
        <v>800</v>
      </c>
      <c r="N349" s="199">
        <f t="shared" si="170"/>
        <v>800</v>
      </c>
      <c r="O349" s="424"/>
      <c r="P349" s="199"/>
      <c r="Q349" s="199">
        <f t="shared" si="171"/>
        <v>800</v>
      </c>
      <c r="R349" s="152"/>
      <c r="S349" s="199"/>
      <c r="T349" s="199"/>
      <c r="U349" s="199"/>
      <c r="V349" s="199"/>
      <c r="W349" s="425"/>
      <c r="X349" s="425"/>
      <c r="Y349" s="425"/>
      <c r="Z349" s="424"/>
      <c r="AA349" s="148"/>
      <c r="AB349" s="148"/>
    </row>
    <row r="350" spans="1:28" ht="26.25" customHeight="1">
      <c r="A350" s="208" t="str">
        <f t="shared" si="118"/>
        <v>43 - 5004426.MONITOREO, SUPERVISION, EVALUACION Y CONTROL DEL PROGRAMA ARTICULADO NUTRICIONAL</v>
      </c>
      <c r="B350" s="208" t="str">
        <f t="shared" si="167"/>
        <v>3000001.ACCIONES COMUNES</v>
      </c>
      <c r="C350" s="208" t="str">
        <f t="shared" si="168"/>
        <v>1001.PRODUCTOS ESPECIFICOS PARA DESARROLLO INFANTIL TEMPRANO</v>
      </c>
      <c r="D350" s="209" t="str">
        <f t="shared" si="121"/>
        <v>00. RECURSOS ORDINARIOS</v>
      </c>
      <c r="E350" s="210" t="str">
        <f t="shared" si="122"/>
        <v>DIRECCION EJECUTIVA DE GESTION ESTRATEGICA Y ARTICULACION EN SALUD PUBLICA</v>
      </c>
      <c r="F350" s="210" t="str">
        <f t="shared" si="123"/>
        <v>DIRECCION DE ATENCION INTEGRAL DE SALUD</v>
      </c>
      <c r="G350" s="95" t="str">
        <f t="shared" si="124"/>
        <v>00. RECURSOS ORDINARIOS</v>
      </c>
      <c r="H350" s="452" t="s">
        <v>471</v>
      </c>
      <c r="I350" s="308" t="s">
        <v>474</v>
      </c>
      <c r="J350" s="745" t="s">
        <v>475</v>
      </c>
      <c r="K350" s="323" t="s">
        <v>147</v>
      </c>
      <c r="L350" s="325">
        <v>1</v>
      </c>
      <c r="M350" s="199">
        <v>900</v>
      </c>
      <c r="N350" s="199">
        <f t="shared" si="170"/>
        <v>900</v>
      </c>
      <c r="O350" s="424"/>
      <c r="P350" s="199"/>
      <c r="Q350" s="199">
        <f t="shared" si="171"/>
        <v>900</v>
      </c>
      <c r="R350" s="152"/>
      <c r="S350" s="199"/>
      <c r="T350" s="199"/>
      <c r="U350" s="199"/>
      <c r="V350" s="199"/>
      <c r="W350" s="425"/>
      <c r="X350" s="425"/>
      <c r="Y350" s="425"/>
      <c r="Z350" s="424"/>
      <c r="AA350" s="148"/>
      <c r="AB350" s="148"/>
    </row>
    <row r="351" spans="1:28" ht="15" customHeight="1">
      <c r="A351" s="92" t="str">
        <f t="shared" si="118"/>
        <v>43 - 5004426.MONITOREO, SUPERVISION, EVALUACION Y CONTROL DEL PROGRAMA ARTICULADO NUTRICIONAL</v>
      </c>
      <c r="B351" s="92" t="str">
        <f t="shared" si="167"/>
        <v>3000001.ACCIONES COMUNES</v>
      </c>
      <c r="C351" s="92" t="str">
        <f t="shared" si="168"/>
        <v>1001.PRODUCTOS ESPECIFICOS PARA DESARROLLO INFANTIL TEMPRANO</v>
      </c>
      <c r="D351" s="93" t="str">
        <f t="shared" si="121"/>
        <v>00. RECURSOS ORDINARIOS</v>
      </c>
      <c r="E351" s="94" t="str">
        <f t="shared" si="122"/>
        <v>DIRECCION EJECUTIVA DE GESTION ESTRATEGICA Y ARTICULACION EN SALUD PUBLICA</v>
      </c>
      <c r="F351" s="94" t="str">
        <f t="shared" si="123"/>
        <v>DIRECCION DE ATENCION INTEGRAL DE SALUD</v>
      </c>
      <c r="G351" s="95" t="str">
        <f t="shared" si="124"/>
        <v>00. RECURSOS ORDINARIOS</v>
      </c>
      <c r="H351" s="124" t="s">
        <v>153</v>
      </c>
      <c r="I351" s="274"/>
      <c r="J351" s="738"/>
      <c r="K351" s="294"/>
      <c r="L351" s="295"/>
      <c r="M351" s="193"/>
      <c r="N351" s="443">
        <f t="shared" ref="N351:Z351" si="172">SUM(N336:N350)</f>
        <v>59057.004000000001</v>
      </c>
      <c r="O351" s="443">
        <f t="shared" si="172"/>
        <v>0</v>
      </c>
      <c r="P351" s="443">
        <f t="shared" si="172"/>
        <v>12797.004000000001</v>
      </c>
      <c r="Q351" s="443">
        <f t="shared" si="172"/>
        <v>29540</v>
      </c>
      <c r="R351" s="443">
        <f t="shared" si="172"/>
        <v>1500</v>
      </c>
      <c r="S351" s="443">
        <f t="shared" si="172"/>
        <v>4440</v>
      </c>
      <c r="T351" s="443">
        <f t="shared" si="172"/>
        <v>8780</v>
      </c>
      <c r="U351" s="443">
        <f t="shared" si="172"/>
        <v>2000</v>
      </c>
      <c r="V351" s="443">
        <f t="shared" si="172"/>
        <v>0</v>
      </c>
      <c r="W351" s="443">
        <f t="shared" si="172"/>
        <v>0</v>
      </c>
      <c r="X351" s="443">
        <f t="shared" si="172"/>
        <v>0</v>
      </c>
      <c r="Y351" s="443">
        <f t="shared" si="172"/>
        <v>0</v>
      </c>
      <c r="Z351" s="443">
        <f t="shared" si="172"/>
        <v>0</v>
      </c>
      <c r="AA351" s="104"/>
      <c r="AB351" s="104"/>
    </row>
    <row r="352" spans="1:28" ht="15" customHeight="1">
      <c r="A352" s="92" t="str">
        <f t="shared" si="118"/>
        <v>43 - 5004426.MONITOREO, SUPERVISION, EVALUACION Y CONTROL DEL PROGRAMA ARTICULADO NUTRICIONAL</v>
      </c>
      <c r="B352" s="92" t="str">
        <f t="shared" si="167"/>
        <v>3000001.ACCIONES COMUNES</v>
      </c>
      <c r="C352" s="92" t="str">
        <f t="shared" si="168"/>
        <v>1001.PRODUCTOS ESPECIFICOS PARA DESARROLLO INFANTIL TEMPRANO</v>
      </c>
      <c r="D352" s="93" t="str">
        <f t="shared" si="121"/>
        <v>00. RECURSOS ORDINARIOS</v>
      </c>
      <c r="E352" s="94" t="str">
        <f t="shared" si="122"/>
        <v>DIRECCION EJECUTIVA DE GESTION ESTRATEGICA Y ARTICULACION EN SALUD PUBLICA</v>
      </c>
      <c r="F352" s="94" t="str">
        <f t="shared" si="123"/>
        <v>DIRECCION DE ATENCION INTEGRAL DE SALUD</v>
      </c>
      <c r="G352" s="95" t="str">
        <f t="shared" si="124"/>
        <v>00. RECURSOS ORDINARIOS</v>
      </c>
      <c r="H352" s="189" t="s">
        <v>476</v>
      </c>
      <c r="I352" s="312"/>
      <c r="J352" s="765"/>
      <c r="K352" s="453"/>
      <c r="L352" s="454"/>
      <c r="M352" s="187">
        <v>82607</v>
      </c>
      <c r="N352" s="333">
        <f t="shared" ref="N352:Z352" si="173">N351</f>
        <v>59057.004000000001</v>
      </c>
      <c r="O352" s="333">
        <f t="shared" si="173"/>
        <v>0</v>
      </c>
      <c r="P352" s="333">
        <f t="shared" si="173"/>
        <v>12797.004000000001</v>
      </c>
      <c r="Q352" s="333">
        <f t="shared" si="173"/>
        <v>29540</v>
      </c>
      <c r="R352" s="333">
        <f t="shared" si="173"/>
        <v>1500</v>
      </c>
      <c r="S352" s="333">
        <f t="shared" si="173"/>
        <v>4440</v>
      </c>
      <c r="T352" s="333">
        <f t="shared" si="173"/>
        <v>8780</v>
      </c>
      <c r="U352" s="333">
        <f t="shared" si="173"/>
        <v>2000</v>
      </c>
      <c r="V352" s="333">
        <f t="shared" si="173"/>
        <v>0</v>
      </c>
      <c r="W352" s="333">
        <f t="shared" si="173"/>
        <v>0</v>
      </c>
      <c r="X352" s="333">
        <f t="shared" si="173"/>
        <v>0</v>
      </c>
      <c r="Y352" s="333">
        <f t="shared" si="173"/>
        <v>0</v>
      </c>
      <c r="Z352" s="333">
        <f t="shared" si="173"/>
        <v>0</v>
      </c>
      <c r="AA352" s="104"/>
      <c r="AB352" s="104"/>
    </row>
    <row r="353" spans="1:28" ht="12" customHeight="1">
      <c r="A353" s="92" t="str">
        <f t="shared" si="118"/>
        <v>43 - 5004426.MONITOREO, SUPERVISION, EVALUACION Y CONTROL DEL PROGRAMA ARTICULADO NUTRICIONAL</v>
      </c>
      <c r="B353" s="92" t="str">
        <f t="shared" si="167"/>
        <v>3000001.ACCIONES COMUNES</v>
      </c>
      <c r="C353" s="92" t="str">
        <f t="shared" si="168"/>
        <v>1001.PRODUCTOS ESPECIFICOS PARA DESARROLLO INFANTIL TEMPRANO</v>
      </c>
      <c r="D353" s="93" t="str">
        <f t="shared" si="121"/>
        <v>00. RECURSOS ORDINARIOS</v>
      </c>
      <c r="E353" s="94" t="str">
        <f t="shared" si="122"/>
        <v>DIRECCION EJECUTIVA DE GESTION ESTRATEGICA Y ARTICULACION EN SALUD PUBLICA</v>
      </c>
      <c r="F353" s="94" t="str">
        <f t="shared" si="123"/>
        <v>DIRECCION DE ATENCION INTEGRAL DE SALUD</v>
      </c>
      <c r="G353" s="95" t="str">
        <f t="shared" si="124"/>
        <v>00. RECURSOS ORDINARIOS</v>
      </c>
      <c r="H353" s="124"/>
      <c r="I353" s="274"/>
      <c r="J353" s="738"/>
      <c r="K353" s="294"/>
      <c r="L353" s="295"/>
      <c r="M353" s="455"/>
      <c r="N353" s="449">
        <f>M352-N352</f>
        <v>23549.995999999999</v>
      </c>
      <c r="O353" s="449"/>
      <c r="P353" s="449"/>
      <c r="Q353" s="449"/>
      <c r="R353" s="449"/>
      <c r="S353" s="449"/>
      <c r="T353" s="449"/>
      <c r="U353" s="449"/>
      <c r="V353" s="449"/>
      <c r="W353" s="449"/>
      <c r="X353" s="449"/>
      <c r="Y353" s="449"/>
      <c r="Z353" s="449"/>
      <c r="AA353" s="104"/>
      <c r="AB353" s="104"/>
    </row>
    <row r="354" spans="1:28" ht="12" customHeight="1">
      <c r="A354" s="92" t="str">
        <f t="shared" si="118"/>
        <v>43 - 5004426.MONITOREO, SUPERVISION, EVALUACION Y CONTROL DEL PROGRAMA ARTICULADO NUTRICIONAL</v>
      </c>
      <c r="B354" s="92" t="str">
        <f t="shared" si="167"/>
        <v>3000001.ACCIONES COMUNES</v>
      </c>
      <c r="C354" s="92" t="str">
        <f t="shared" si="168"/>
        <v>1001.PRODUCTOS ESPECIFICOS PARA DESARROLLO INFANTIL TEMPRANO</v>
      </c>
      <c r="D354" s="93" t="str">
        <f t="shared" si="121"/>
        <v>00. RECURSOS ORDINARIOS</v>
      </c>
      <c r="E354" s="94" t="str">
        <f t="shared" si="122"/>
        <v>DIRECCION EJECUTIVA DE GESTION ESTRATEGICA Y ARTICULACION EN SALUD PUBLICA</v>
      </c>
      <c r="F354" s="94" t="str">
        <f t="shared" si="123"/>
        <v>DIRECCION DE ATENCION INTEGRAL DE SALUD</v>
      </c>
      <c r="G354" s="95" t="str">
        <f t="shared" si="124"/>
        <v>00. RECURSOS ORDINARIOS</v>
      </c>
      <c r="H354" s="189" t="s">
        <v>333</v>
      </c>
      <c r="I354" s="273"/>
      <c r="J354" s="766"/>
      <c r="K354" s="138"/>
      <c r="L354" s="127"/>
      <c r="M354" s="456"/>
      <c r="N354" s="457"/>
      <c r="O354" s="457"/>
      <c r="P354" s="457"/>
      <c r="Q354" s="457"/>
      <c r="R354" s="457"/>
      <c r="S354" s="457"/>
      <c r="T354" s="457"/>
      <c r="U354" s="457"/>
      <c r="V354" s="457"/>
      <c r="W354" s="457"/>
      <c r="X354" s="457"/>
      <c r="Y354" s="457"/>
      <c r="Z354" s="457"/>
      <c r="AA354" s="104"/>
      <c r="AB354" s="104"/>
    </row>
    <row r="355" spans="1:28" ht="23.25" customHeight="1">
      <c r="A355" s="92" t="str">
        <f t="shared" si="118"/>
        <v>43 - 5004426.MONITOREO, SUPERVISION, EVALUACION Y CONTROL DEL PROGRAMA ARTICULADO NUTRICIONAL</v>
      </c>
      <c r="B355" s="92" t="str">
        <f t="shared" si="167"/>
        <v>3000001.ACCIONES COMUNES</v>
      </c>
      <c r="C355" s="92" t="str">
        <f t="shared" si="168"/>
        <v>1001.PRODUCTOS ESPECIFICOS PARA DESARROLLO INFANTIL TEMPRANO</v>
      </c>
      <c r="D355" s="93" t="str">
        <f t="shared" si="121"/>
        <v>00. RECURSOS ORDINARIOS</v>
      </c>
      <c r="E355" s="94" t="str">
        <f t="shared" si="122"/>
        <v>DIRECCION EJECUTIVA DE GESTION ESTRATEGICA Y ARTICULACION EN SALUD PUBLICA</v>
      </c>
      <c r="F355" s="94" t="str">
        <f t="shared" si="123"/>
        <v>DIRECCION DE ATENCION INTEGRAL DE SALUD</v>
      </c>
      <c r="G355" s="95" t="str">
        <f t="shared" si="124"/>
        <v>00. RECURSOS ORDINARIOS</v>
      </c>
      <c r="H355" s="306" t="s">
        <v>237</v>
      </c>
      <c r="I355" s="985" t="s">
        <v>477</v>
      </c>
      <c r="J355" s="954"/>
      <c r="K355" s="954"/>
      <c r="L355" s="954"/>
      <c r="M355" s="954"/>
      <c r="N355" s="954"/>
      <c r="O355" s="954"/>
      <c r="P355" s="954"/>
      <c r="Q355" s="954"/>
      <c r="R355" s="954"/>
      <c r="S355" s="954"/>
      <c r="T355" s="954"/>
      <c r="U355" s="954"/>
      <c r="V355" s="954"/>
      <c r="W355" s="954"/>
      <c r="X355" s="954"/>
      <c r="Y355" s="954"/>
      <c r="Z355" s="953"/>
      <c r="AA355" s="104"/>
      <c r="AB355" s="104"/>
    </row>
    <row r="356" spans="1:28" ht="39" customHeight="1">
      <c r="A356" s="208" t="str">
        <f t="shared" si="118"/>
        <v>43 - 5004426.MONITOREO, SUPERVISION, EVALUACION Y CONTROL DEL PROGRAMA ARTICULADO NUTRICIONAL</v>
      </c>
      <c r="B356" s="208" t="str">
        <f t="shared" si="167"/>
        <v>3000001.ACCIONES COMUNES</v>
      </c>
      <c r="C356" s="208" t="str">
        <f t="shared" si="168"/>
        <v>1001.PRODUCTOS ESPECIFICOS PARA DESARROLLO INFANTIL TEMPRANO</v>
      </c>
      <c r="D356" s="209" t="str">
        <f t="shared" si="121"/>
        <v>00. RECURSOS ORDINARIOS</v>
      </c>
      <c r="E356" s="210" t="str">
        <f t="shared" si="122"/>
        <v>DIRECCION EJECUTIVA DE GESTION ESTRATEGICA Y ARTICULACION EN SALUD PUBLICA</v>
      </c>
      <c r="F356" s="210" t="str">
        <f t="shared" si="123"/>
        <v>DIRECCION DE ATENCION INTEGRAL DE SALUD</v>
      </c>
      <c r="G356" s="95" t="str">
        <f t="shared" si="124"/>
        <v>00. RECURSOS ORDINARIOS</v>
      </c>
      <c r="H356" s="143" t="s">
        <v>478</v>
      </c>
      <c r="I356" s="308" t="s">
        <v>303</v>
      </c>
      <c r="J356" s="767" t="s">
        <v>479</v>
      </c>
      <c r="K356" s="255" t="s">
        <v>480</v>
      </c>
      <c r="L356" s="114">
        <v>4</v>
      </c>
      <c r="M356" s="145">
        <v>300</v>
      </c>
      <c r="N356" s="199">
        <f t="shared" ref="N356:N373" si="174">L356*M356</f>
        <v>1200</v>
      </c>
      <c r="O356" s="291"/>
      <c r="P356" s="292"/>
      <c r="Q356" s="292">
        <f>N356</f>
        <v>1200</v>
      </c>
      <c r="R356" s="199"/>
      <c r="S356" s="459"/>
      <c r="T356" s="459"/>
      <c r="U356" s="459"/>
      <c r="V356" s="459"/>
      <c r="W356" s="459"/>
      <c r="X356" s="459"/>
      <c r="Y356" s="459"/>
      <c r="Z356" s="459"/>
      <c r="AA356" s="148"/>
      <c r="AB356" s="148"/>
    </row>
    <row r="357" spans="1:28" ht="23.25" customHeight="1">
      <c r="A357" s="208" t="str">
        <f t="shared" si="118"/>
        <v>43 - 5004426.MONITOREO, SUPERVISION, EVALUACION Y CONTROL DEL PROGRAMA ARTICULADO NUTRICIONAL</v>
      </c>
      <c r="B357" s="208" t="str">
        <f t="shared" si="167"/>
        <v>3000001.ACCIONES COMUNES</v>
      </c>
      <c r="C357" s="208" t="str">
        <f t="shared" si="168"/>
        <v>1001.PRODUCTOS ESPECIFICOS PARA DESARROLLO INFANTIL TEMPRANO</v>
      </c>
      <c r="D357" s="209" t="str">
        <f t="shared" si="121"/>
        <v>00. RECURSOS ORDINARIOS</v>
      </c>
      <c r="E357" s="210" t="str">
        <f t="shared" si="122"/>
        <v>DIRECCION EJECUTIVA DE GESTION ESTRATEGICA Y ARTICULACION EN SALUD PUBLICA</v>
      </c>
      <c r="F357" s="210" t="str">
        <f t="shared" si="123"/>
        <v>DIRECCION DE ATENCION INTEGRAL DE SALUD</v>
      </c>
      <c r="G357" s="95" t="str">
        <f t="shared" si="124"/>
        <v>00. RECURSOS ORDINARIOS</v>
      </c>
      <c r="H357" s="111" t="s">
        <v>171</v>
      </c>
      <c r="I357" s="144" t="s">
        <v>190</v>
      </c>
      <c r="J357" s="767" t="s">
        <v>285</v>
      </c>
      <c r="K357" s="309" t="s">
        <v>192</v>
      </c>
      <c r="L357" s="114">
        <v>7</v>
      </c>
      <c r="M357" s="177">
        <v>16.5</v>
      </c>
      <c r="N357" s="199">
        <f t="shared" si="174"/>
        <v>115.5</v>
      </c>
      <c r="O357" s="291"/>
      <c r="P357" s="292">
        <f t="shared" ref="P357:P365" si="175">N357</f>
        <v>115.5</v>
      </c>
      <c r="Q357" s="292"/>
      <c r="R357" s="199"/>
      <c r="S357" s="459"/>
      <c r="T357" s="459"/>
      <c r="U357" s="459"/>
      <c r="V357" s="459"/>
      <c r="W357" s="459"/>
      <c r="X357" s="459"/>
      <c r="Y357" s="459"/>
      <c r="Z357" s="459"/>
      <c r="AA357" s="148"/>
      <c r="AB357" s="148"/>
    </row>
    <row r="358" spans="1:28" ht="30.75" customHeight="1">
      <c r="A358" s="208" t="str">
        <f t="shared" si="118"/>
        <v>43 - 5004426.MONITOREO, SUPERVISION, EVALUACION Y CONTROL DEL PROGRAMA ARTICULADO NUTRICIONAL</v>
      </c>
      <c r="B358" s="208" t="str">
        <f t="shared" si="167"/>
        <v>3000001.ACCIONES COMUNES</v>
      </c>
      <c r="C358" s="208" t="str">
        <f t="shared" si="168"/>
        <v>1001.PRODUCTOS ESPECIFICOS PARA DESARROLLO INFANTIL TEMPRANO</v>
      </c>
      <c r="D358" s="209" t="str">
        <f t="shared" si="121"/>
        <v>00. RECURSOS ORDINARIOS</v>
      </c>
      <c r="E358" s="210" t="str">
        <f t="shared" si="122"/>
        <v>DIRECCION EJECUTIVA DE GESTION ESTRATEGICA Y ARTICULACION EN SALUD PUBLICA</v>
      </c>
      <c r="F358" s="210" t="str">
        <f t="shared" si="123"/>
        <v>DIRECCION DE ATENCION INTEGRAL DE SALUD</v>
      </c>
      <c r="G358" s="95" t="str">
        <f t="shared" si="124"/>
        <v>00. RECURSOS ORDINARIOS</v>
      </c>
      <c r="H358" s="111" t="s">
        <v>171</v>
      </c>
      <c r="I358" s="144" t="s">
        <v>481</v>
      </c>
      <c r="J358" s="700" t="s">
        <v>482</v>
      </c>
      <c r="K358" s="255" t="s">
        <v>168</v>
      </c>
      <c r="L358" s="114">
        <v>18</v>
      </c>
      <c r="M358" s="145">
        <v>5.5</v>
      </c>
      <c r="N358" s="199">
        <f t="shared" si="174"/>
        <v>99</v>
      </c>
      <c r="O358" s="291"/>
      <c r="P358" s="292">
        <f t="shared" si="175"/>
        <v>99</v>
      </c>
      <c r="Q358" s="292"/>
      <c r="R358" s="199"/>
      <c r="S358" s="199"/>
      <c r="T358" s="199"/>
      <c r="U358" s="199"/>
      <c r="V358" s="199"/>
      <c r="W358" s="199"/>
      <c r="X358" s="459"/>
      <c r="Y358" s="459"/>
      <c r="Z358" s="459"/>
      <c r="AA358" s="148">
        <v>3150</v>
      </c>
      <c r="AB358" s="148">
        <f>AA358-N358</f>
        <v>3051</v>
      </c>
    </row>
    <row r="359" spans="1:28" ht="26.25" customHeight="1">
      <c r="A359" s="208" t="str">
        <f t="shared" si="118"/>
        <v>43 - 5004426.MONITOREO, SUPERVISION, EVALUACION Y CONTROL DEL PROGRAMA ARTICULADO NUTRICIONAL</v>
      </c>
      <c r="B359" s="208" t="str">
        <f t="shared" si="167"/>
        <v>3000001.ACCIONES COMUNES</v>
      </c>
      <c r="C359" s="208" t="str">
        <f t="shared" si="168"/>
        <v>1001.PRODUCTOS ESPECIFICOS PARA DESARROLLO INFANTIL TEMPRANO</v>
      </c>
      <c r="D359" s="209" t="str">
        <f t="shared" si="121"/>
        <v>00. RECURSOS ORDINARIOS</v>
      </c>
      <c r="E359" s="210" t="str">
        <f t="shared" si="122"/>
        <v>DIRECCION EJECUTIVA DE GESTION ESTRATEGICA Y ARTICULACION EN SALUD PUBLICA</v>
      </c>
      <c r="F359" s="210" t="str">
        <f t="shared" si="123"/>
        <v>DIRECCION DE ATENCION INTEGRAL DE SALUD</v>
      </c>
      <c r="G359" s="95" t="str">
        <f t="shared" si="124"/>
        <v>00. RECURSOS ORDINARIOS</v>
      </c>
      <c r="H359" s="111" t="s">
        <v>171</v>
      </c>
      <c r="I359" s="144" t="s">
        <v>436</v>
      </c>
      <c r="J359" s="767" t="s">
        <v>483</v>
      </c>
      <c r="K359" s="255" t="s">
        <v>168</v>
      </c>
      <c r="L359" s="114">
        <v>3</v>
      </c>
      <c r="M359" s="145">
        <v>509.5</v>
      </c>
      <c r="N359" s="199">
        <f t="shared" si="174"/>
        <v>1528.5</v>
      </c>
      <c r="O359" s="291"/>
      <c r="P359" s="292">
        <f t="shared" si="175"/>
        <v>1528.5</v>
      </c>
      <c r="Q359" s="292"/>
      <c r="R359" s="199"/>
      <c r="S359" s="199"/>
      <c r="T359" s="459"/>
      <c r="U359" s="459"/>
      <c r="V359" s="459"/>
      <c r="W359" s="459"/>
      <c r="X359" s="459"/>
      <c r="Y359" s="459"/>
      <c r="Z359" s="459"/>
      <c r="AA359" s="148"/>
      <c r="AB359" s="148"/>
    </row>
    <row r="360" spans="1:28" ht="24" customHeight="1">
      <c r="A360" s="208" t="str">
        <f t="shared" si="118"/>
        <v>43 - 5004426.MONITOREO, SUPERVISION, EVALUACION Y CONTROL DEL PROGRAMA ARTICULADO NUTRICIONAL</v>
      </c>
      <c r="B360" s="208" t="str">
        <f t="shared" si="167"/>
        <v>3000001.ACCIONES COMUNES</v>
      </c>
      <c r="C360" s="208" t="str">
        <f t="shared" si="168"/>
        <v>1001.PRODUCTOS ESPECIFICOS PARA DESARROLLO INFANTIL TEMPRANO</v>
      </c>
      <c r="D360" s="209" t="str">
        <f t="shared" si="121"/>
        <v>00. RECURSOS ORDINARIOS</v>
      </c>
      <c r="E360" s="210" t="str">
        <f t="shared" si="122"/>
        <v>DIRECCION EJECUTIVA DE GESTION ESTRATEGICA Y ARTICULACION EN SALUD PUBLICA</v>
      </c>
      <c r="F360" s="210" t="str">
        <f t="shared" si="123"/>
        <v>DIRECCION DE ATENCION INTEGRAL DE SALUD</v>
      </c>
      <c r="G360" s="95" t="str">
        <f t="shared" si="124"/>
        <v>00. RECURSOS ORDINARIOS</v>
      </c>
      <c r="H360" s="143" t="s">
        <v>171</v>
      </c>
      <c r="I360" s="144" t="s">
        <v>484</v>
      </c>
      <c r="J360" s="700" t="s">
        <v>485</v>
      </c>
      <c r="K360" s="255" t="s">
        <v>168</v>
      </c>
      <c r="L360" s="114">
        <v>3</v>
      </c>
      <c r="M360" s="145">
        <v>3</v>
      </c>
      <c r="N360" s="199">
        <f t="shared" si="174"/>
        <v>9</v>
      </c>
      <c r="O360" s="291"/>
      <c r="P360" s="292">
        <f t="shared" si="175"/>
        <v>9</v>
      </c>
      <c r="Q360" s="292"/>
      <c r="R360" s="199"/>
      <c r="S360" s="292"/>
      <c r="T360" s="292"/>
      <c r="U360" s="292"/>
      <c r="V360" s="292"/>
      <c r="W360" s="292"/>
      <c r="X360" s="292"/>
      <c r="Y360" s="292"/>
      <c r="Z360" s="292"/>
      <c r="AA360" s="148"/>
      <c r="AB360" s="148"/>
    </row>
    <row r="361" spans="1:28" ht="23.25" customHeight="1">
      <c r="A361" s="208" t="str">
        <f t="shared" si="118"/>
        <v>43 - 5004426.MONITOREO, SUPERVISION, EVALUACION Y CONTROL DEL PROGRAMA ARTICULADO NUTRICIONAL</v>
      </c>
      <c r="B361" s="208" t="str">
        <f t="shared" si="167"/>
        <v>3000001.ACCIONES COMUNES</v>
      </c>
      <c r="C361" s="208" t="str">
        <f t="shared" si="168"/>
        <v>1001.PRODUCTOS ESPECIFICOS PARA DESARROLLO INFANTIL TEMPRANO</v>
      </c>
      <c r="D361" s="209" t="str">
        <f t="shared" si="121"/>
        <v>00. RECURSOS ORDINARIOS</v>
      </c>
      <c r="E361" s="210" t="str">
        <f t="shared" si="122"/>
        <v>DIRECCION EJECUTIVA DE GESTION ESTRATEGICA Y ARTICULACION EN SALUD PUBLICA</v>
      </c>
      <c r="F361" s="210" t="str">
        <f t="shared" si="123"/>
        <v>DIRECCION DE ATENCION INTEGRAL DE SALUD</v>
      </c>
      <c r="G361" s="95" t="str">
        <f t="shared" si="124"/>
        <v>00. RECURSOS ORDINARIOS</v>
      </c>
      <c r="H361" s="143" t="s">
        <v>171</v>
      </c>
      <c r="I361" s="150" t="s">
        <v>486</v>
      </c>
      <c r="J361" s="701" t="s">
        <v>487</v>
      </c>
      <c r="K361" s="113" t="s">
        <v>168</v>
      </c>
      <c r="L361" s="114">
        <v>26</v>
      </c>
      <c r="M361" s="116">
        <v>0.5</v>
      </c>
      <c r="N361" s="199">
        <f t="shared" si="174"/>
        <v>13</v>
      </c>
      <c r="O361" s="291"/>
      <c r="P361" s="292">
        <f t="shared" si="175"/>
        <v>13</v>
      </c>
      <c r="Q361" s="292"/>
      <c r="R361" s="199"/>
      <c r="S361" s="292"/>
      <c r="T361" s="292"/>
      <c r="U361" s="292"/>
      <c r="V361" s="292"/>
      <c r="W361" s="292"/>
      <c r="X361" s="292"/>
      <c r="Y361" s="292"/>
      <c r="Z361" s="292"/>
      <c r="AA361" s="148"/>
      <c r="AB361" s="148"/>
    </row>
    <row r="362" spans="1:28" ht="25.5" customHeight="1">
      <c r="A362" s="208" t="str">
        <f t="shared" si="118"/>
        <v>43 - 5004426.MONITOREO, SUPERVISION, EVALUACION Y CONTROL DEL PROGRAMA ARTICULADO NUTRICIONAL</v>
      </c>
      <c r="B362" s="208" t="str">
        <f t="shared" si="167"/>
        <v>3000001.ACCIONES COMUNES</v>
      </c>
      <c r="C362" s="208" t="str">
        <f t="shared" si="168"/>
        <v>1001.PRODUCTOS ESPECIFICOS PARA DESARROLLO INFANTIL TEMPRANO</v>
      </c>
      <c r="D362" s="209" t="str">
        <f t="shared" si="121"/>
        <v>00. RECURSOS ORDINARIOS</v>
      </c>
      <c r="E362" s="210" t="str">
        <f t="shared" si="122"/>
        <v>DIRECCION EJECUTIVA DE GESTION ESTRATEGICA Y ARTICULACION EN SALUD PUBLICA</v>
      </c>
      <c r="F362" s="210" t="str">
        <f t="shared" si="123"/>
        <v>DIRECCION DE ATENCION INTEGRAL DE SALUD</v>
      </c>
      <c r="G362" s="95" t="str">
        <f t="shared" si="124"/>
        <v>00. RECURSOS ORDINARIOS</v>
      </c>
      <c r="H362" s="143" t="s">
        <v>171</v>
      </c>
      <c r="I362" s="324" t="s">
        <v>340</v>
      </c>
      <c r="J362" s="700" t="s">
        <v>341</v>
      </c>
      <c r="K362" s="255" t="s">
        <v>168</v>
      </c>
      <c r="L362" s="114">
        <v>2</v>
      </c>
      <c r="M362" s="199">
        <v>4.5</v>
      </c>
      <c r="N362" s="199">
        <f t="shared" si="174"/>
        <v>9</v>
      </c>
      <c r="O362" s="291"/>
      <c r="P362" s="292">
        <f t="shared" si="175"/>
        <v>9</v>
      </c>
      <c r="Q362" s="292"/>
      <c r="R362" s="199"/>
      <c r="S362" s="292"/>
      <c r="T362" s="292"/>
      <c r="U362" s="292"/>
      <c r="V362" s="292"/>
      <c r="W362" s="292"/>
      <c r="X362" s="292"/>
      <c r="Y362" s="292"/>
      <c r="Z362" s="292"/>
      <c r="AA362" s="148"/>
      <c r="AB362" s="148"/>
    </row>
    <row r="363" spans="1:28" ht="25.5" customHeight="1">
      <c r="A363" s="208" t="str">
        <f t="shared" si="118"/>
        <v>43 - 5004426.MONITOREO, SUPERVISION, EVALUACION Y CONTROL DEL PROGRAMA ARTICULADO NUTRICIONAL</v>
      </c>
      <c r="B363" s="208" t="str">
        <f t="shared" si="167"/>
        <v>3000001.ACCIONES COMUNES</v>
      </c>
      <c r="C363" s="208" t="str">
        <f t="shared" si="168"/>
        <v>1001.PRODUCTOS ESPECIFICOS PARA DESARROLLO INFANTIL TEMPRANO</v>
      </c>
      <c r="D363" s="209" t="str">
        <f t="shared" si="121"/>
        <v>00. RECURSOS ORDINARIOS</v>
      </c>
      <c r="E363" s="210" t="str">
        <f t="shared" si="122"/>
        <v>DIRECCION EJECUTIVA DE GESTION ESTRATEGICA Y ARTICULACION EN SALUD PUBLICA</v>
      </c>
      <c r="F363" s="210" t="str">
        <f t="shared" si="123"/>
        <v>DIRECCION DE ATENCION INTEGRAL DE SALUD</v>
      </c>
      <c r="G363" s="95" t="str">
        <f t="shared" si="124"/>
        <v>00. RECURSOS ORDINARIOS</v>
      </c>
      <c r="H363" s="143" t="s">
        <v>171</v>
      </c>
      <c r="I363" s="324" t="s">
        <v>342</v>
      </c>
      <c r="J363" s="700" t="s">
        <v>343</v>
      </c>
      <c r="K363" s="255" t="s">
        <v>168</v>
      </c>
      <c r="L363" s="114">
        <v>2</v>
      </c>
      <c r="M363" s="199">
        <v>4.5</v>
      </c>
      <c r="N363" s="199">
        <f t="shared" si="174"/>
        <v>9</v>
      </c>
      <c r="O363" s="291"/>
      <c r="P363" s="292">
        <f t="shared" si="175"/>
        <v>9</v>
      </c>
      <c r="Q363" s="292"/>
      <c r="R363" s="199"/>
      <c r="S363" s="292"/>
      <c r="T363" s="292"/>
      <c r="U363" s="292"/>
      <c r="V363" s="292"/>
      <c r="W363" s="292"/>
      <c r="X363" s="292"/>
      <c r="Y363" s="292"/>
      <c r="Z363" s="292"/>
      <c r="AA363" s="148"/>
      <c r="AB363" s="148"/>
    </row>
    <row r="364" spans="1:28" ht="25.5" customHeight="1">
      <c r="A364" s="208" t="str">
        <f t="shared" si="118"/>
        <v>43 - 5004426.MONITOREO, SUPERVISION, EVALUACION Y CONTROL DEL PROGRAMA ARTICULADO NUTRICIONAL</v>
      </c>
      <c r="B364" s="208" t="str">
        <f t="shared" si="167"/>
        <v>3000001.ACCIONES COMUNES</v>
      </c>
      <c r="C364" s="208" t="str">
        <f t="shared" si="168"/>
        <v>1001.PRODUCTOS ESPECIFICOS PARA DESARROLLO INFANTIL TEMPRANO</v>
      </c>
      <c r="D364" s="209" t="str">
        <f t="shared" si="121"/>
        <v>00. RECURSOS ORDINARIOS</v>
      </c>
      <c r="E364" s="210" t="str">
        <f t="shared" si="122"/>
        <v>DIRECCION EJECUTIVA DE GESTION ESTRATEGICA Y ARTICULACION EN SALUD PUBLICA</v>
      </c>
      <c r="F364" s="210" t="str">
        <f t="shared" si="123"/>
        <v>DIRECCION DE ATENCION INTEGRAL DE SALUD</v>
      </c>
      <c r="G364" s="95" t="str">
        <f t="shared" si="124"/>
        <v>00. RECURSOS ORDINARIOS</v>
      </c>
      <c r="H364" s="143" t="s">
        <v>171</v>
      </c>
      <c r="I364" s="324" t="s">
        <v>344</v>
      </c>
      <c r="J364" s="700" t="s">
        <v>345</v>
      </c>
      <c r="K364" s="255" t="s">
        <v>168</v>
      </c>
      <c r="L364" s="114">
        <v>2</v>
      </c>
      <c r="M364" s="199">
        <v>3.5</v>
      </c>
      <c r="N364" s="199">
        <f t="shared" si="174"/>
        <v>7</v>
      </c>
      <c r="O364" s="291"/>
      <c r="P364" s="292">
        <f t="shared" si="175"/>
        <v>7</v>
      </c>
      <c r="Q364" s="292"/>
      <c r="R364" s="199"/>
      <c r="S364" s="292"/>
      <c r="T364" s="292"/>
      <c r="U364" s="292"/>
      <c r="V364" s="292"/>
      <c r="W364" s="292"/>
      <c r="X364" s="292"/>
      <c r="Y364" s="292"/>
      <c r="Z364" s="292"/>
      <c r="AA364" s="148"/>
      <c r="AB364" s="148"/>
    </row>
    <row r="365" spans="1:28" ht="18.75" customHeight="1">
      <c r="A365" s="208" t="str">
        <f t="shared" si="118"/>
        <v>43 - 5004426.MONITOREO, SUPERVISION, EVALUACION Y CONTROL DEL PROGRAMA ARTICULADO NUTRICIONAL</v>
      </c>
      <c r="B365" s="208" t="str">
        <f t="shared" si="167"/>
        <v>3000001.ACCIONES COMUNES</v>
      </c>
      <c r="C365" s="208" t="str">
        <f t="shared" si="168"/>
        <v>1001.PRODUCTOS ESPECIFICOS PARA DESARROLLO INFANTIL TEMPRANO</v>
      </c>
      <c r="D365" s="209" t="str">
        <f t="shared" si="121"/>
        <v>00. RECURSOS ORDINARIOS</v>
      </c>
      <c r="E365" s="210" t="str">
        <f t="shared" si="122"/>
        <v>DIRECCION EJECUTIVA DE GESTION ESTRATEGICA Y ARTICULACION EN SALUD PUBLICA</v>
      </c>
      <c r="F365" s="210" t="str">
        <f t="shared" si="123"/>
        <v>DIRECCION DE ATENCION INTEGRAL DE SALUD</v>
      </c>
      <c r="G365" s="95" t="str">
        <f t="shared" si="124"/>
        <v>00. RECURSOS ORDINARIOS</v>
      </c>
      <c r="H365" s="143" t="s">
        <v>265</v>
      </c>
      <c r="I365" s="144" t="s">
        <v>266</v>
      </c>
      <c r="J365" s="700" t="s">
        <v>339</v>
      </c>
      <c r="K365" s="255" t="s">
        <v>152</v>
      </c>
      <c r="L365" s="114">
        <v>435</v>
      </c>
      <c r="M365" s="145">
        <v>17</v>
      </c>
      <c r="N365" s="199">
        <f t="shared" si="174"/>
        <v>7395</v>
      </c>
      <c r="O365" s="291"/>
      <c r="P365" s="292">
        <f t="shared" si="175"/>
        <v>7395</v>
      </c>
      <c r="Q365" s="292"/>
      <c r="R365" s="199"/>
      <c r="S365" s="292"/>
      <c r="T365" s="292"/>
      <c r="U365" s="292"/>
      <c r="V365" s="292"/>
      <c r="W365" s="292"/>
      <c r="X365" s="292"/>
      <c r="Y365" s="292"/>
      <c r="Z365" s="292"/>
      <c r="AA365" s="148"/>
      <c r="AB365" s="148"/>
    </row>
    <row r="366" spans="1:28" ht="28.5" customHeight="1">
      <c r="A366" s="208" t="str">
        <f t="shared" si="118"/>
        <v>43 - 5004426.MONITOREO, SUPERVISION, EVALUACION Y CONTROL DEL PROGRAMA ARTICULADO NUTRICIONAL</v>
      </c>
      <c r="B366" s="208" t="str">
        <f t="shared" si="167"/>
        <v>3000001.ACCIONES COMUNES</v>
      </c>
      <c r="C366" s="208" t="str">
        <f t="shared" si="168"/>
        <v>1001.PRODUCTOS ESPECIFICOS PARA DESARROLLO INFANTIL TEMPRANO</v>
      </c>
      <c r="D366" s="209" t="str">
        <f t="shared" si="121"/>
        <v>00. RECURSOS ORDINARIOS</v>
      </c>
      <c r="E366" s="210" t="str">
        <f t="shared" si="122"/>
        <v>DIRECCION EJECUTIVA DE GESTION ESTRATEGICA Y ARTICULACION EN SALUD PUBLICA</v>
      </c>
      <c r="F366" s="210" t="str">
        <f t="shared" si="123"/>
        <v>DIRECCION DE ATENCION INTEGRAL DE SALUD</v>
      </c>
      <c r="G366" s="95" t="str">
        <f t="shared" si="124"/>
        <v>00. RECURSOS ORDINARIOS</v>
      </c>
      <c r="H366" s="143" t="s">
        <v>433</v>
      </c>
      <c r="I366" s="177" t="s">
        <v>160</v>
      </c>
      <c r="J366" s="700" t="s">
        <v>161</v>
      </c>
      <c r="K366" s="255" t="s">
        <v>147</v>
      </c>
      <c r="L366" s="114">
        <v>6</v>
      </c>
      <c r="M366" s="145">
        <v>240</v>
      </c>
      <c r="N366" s="199">
        <f t="shared" si="174"/>
        <v>1440</v>
      </c>
      <c r="O366" s="291"/>
      <c r="P366" s="292"/>
      <c r="Q366" s="292">
        <f t="shared" ref="Q366:Q370" si="176">N366</f>
        <v>1440</v>
      </c>
      <c r="R366" s="199"/>
      <c r="S366" s="292"/>
      <c r="T366" s="292"/>
      <c r="U366" s="292"/>
      <c r="V366" s="292"/>
      <c r="W366" s="292"/>
      <c r="X366" s="292"/>
      <c r="Y366" s="292"/>
      <c r="Z366" s="292"/>
      <c r="AA366" s="148"/>
      <c r="AB366" s="148"/>
    </row>
    <row r="367" spans="1:28" ht="28.5" customHeight="1">
      <c r="A367" s="208" t="str">
        <f t="shared" si="118"/>
        <v>43 - 5004426.MONITOREO, SUPERVISION, EVALUACION Y CONTROL DEL PROGRAMA ARTICULADO NUTRICIONAL</v>
      </c>
      <c r="B367" s="208" t="str">
        <f t="shared" si="167"/>
        <v>3000001.ACCIONES COMUNES</v>
      </c>
      <c r="C367" s="208" t="str">
        <f t="shared" si="168"/>
        <v>1001.PRODUCTOS ESPECIFICOS PARA DESARROLLO INFANTIL TEMPRANO</v>
      </c>
      <c r="D367" s="209" t="str">
        <f t="shared" si="121"/>
        <v>00. RECURSOS ORDINARIOS</v>
      </c>
      <c r="E367" s="210" t="str">
        <f t="shared" si="122"/>
        <v>DIRECCION EJECUTIVA DE GESTION ESTRATEGICA Y ARTICULACION EN SALUD PUBLICA</v>
      </c>
      <c r="F367" s="210" t="str">
        <f t="shared" si="123"/>
        <v>DIRECCION DE ATENCION INTEGRAL DE SALUD</v>
      </c>
      <c r="G367" s="95" t="str">
        <f t="shared" si="124"/>
        <v>00. RECURSOS ORDINARIOS</v>
      </c>
      <c r="H367" s="111" t="s">
        <v>144</v>
      </c>
      <c r="I367" s="144" t="s">
        <v>311</v>
      </c>
      <c r="J367" s="744" t="s">
        <v>488</v>
      </c>
      <c r="K367" s="255" t="s">
        <v>147</v>
      </c>
      <c r="L367" s="114">
        <v>92</v>
      </c>
      <c r="M367" s="145">
        <v>147</v>
      </c>
      <c r="N367" s="199">
        <f t="shared" si="174"/>
        <v>13524</v>
      </c>
      <c r="O367" s="291"/>
      <c r="P367" s="292"/>
      <c r="Q367" s="292">
        <f t="shared" si="176"/>
        <v>13524</v>
      </c>
      <c r="R367" s="199"/>
      <c r="S367" s="292"/>
      <c r="T367" s="292"/>
      <c r="U367" s="292"/>
      <c r="V367" s="292"/>
      <c r="W367" s="292"/>
      <c r="X367" s="292"/>
      <c r="Y367" s="292"/>
      <c r="Z367" s="292"/>
      <c r="AA367" s="148"/>
      <c r="AB367" s="148"/>
    </row>
    <row r="368" spans="1:28" ht="28.5" customHeight="1">
      <c r="A368" s="208" t="str">
        <f t="shared" si="118"/>
        <v>43 - 5004426.MONITOREO, SUPERVISION, EVALUACION Y CONTROL DEL PROGRAMA ARTICULADO NUTRICIONAL</v>
      </c>
      <c r="B368" s="208" t="str">
        <f t="shared" si="167"/>
        <v>3000001.ACCIONES COMUNES</v>
      </c>
      <c r="C368" s="208" t="str">
        <f t="shared" si="168"/>
        <v>1001.PRODUCTOS ESPECIFICOS PARA DESARROLLO INFANTIL TEMPRANO</v>
      </c>
      <c r="D368" s="209" t="str">
        <f t="shared" si="121"/>
        <v>00. RECURSOS ORDINARIOS</v>
      </c>
      <c r="E368" s="210" t="str">
        <f t="shared" si="122"/>
        <v>DIRECCION EJECUTIVA DE GESTION ESTRATEGICA Y ARTICULACION EN SALUD PUBLICA</v>
      </c>
      <c r="F368" s="210" t="str">
        <f t="shared" si="123"/>
        <v>DIRECCION DE ATENCION INTEGRAL DE SALUD</v>
      </c>
      <c r="G368" s="95" t="str">
        <f t="shared" si="124"/>
        <v>00. RECURSOS ORDINARIOS</v>
      </c>
      <c r="H368" s="111" t="s">
        <v>144</v>
      </c>
      <c r="I368" s="144" t="s">
        <v>311</v>
      </c>
      <c r="J368" s="744" t="s">
        <v>488</v>
      </c>
      <c r="K368" s="255" t="s">
        <v>147</v>
      </c>
      <c r="L368" s="114">
        <v>12</v>
      </c>
      <c r="M368" s="145">
        <v>84</v>
      </c>
      <c r="N368" s="199">
        <f t="shared" si="174"/>
        <v>1008</v>
      </c>
      <c r="O368" s="291"/>
      <c r="P368" s="292"/>
      <c r="Q368" s="292">
        <f t="shared" si="176"/>
        <v>1008</v>
      </c>
      <c r="R368" s="199"/>
      <c r="S368" s="292"/>
      <c r="T368" s="292"/>
      <c r="U368" s="292"/>
      <c r="V368" s="292"/>
      <c r="W368" s="292"/>
      <c r="X368" s="292"/>
      <c r="Y368" s="292"/>
      <c r="Z368" s="292"/>
      <c r="AA368" s="148"/>
      <c r="AB368" s="148"/>
    </row>
    <row r="369" spans="1:28" ht="18.75" customHeight="1">
      <c r="A369" s="208" t="str">
        <f t="shared" si="118"/>
        <v>43 - 5004426.MONITOREO, SUPERVISION, EVALUACION Y CONTROL DEL PROGRAMA ARTICULADO NUTRICIONAL</v>
      </c>
      <c r="B369" s="208" t="str">
        <f t="shared" si="167"/>
        <v>3000001.ACCIONES COMUNES</v>
      </c>
      <c r="C369" s="208" t="str">
        <f t="shared" si="168"/>
        <v>1001.PRODUCTOS ESPECIFICOS PARA DESARROLLO INFANTIL TEMPRANO</v>
      </c>
      <c r="D369" s="209" t="str">
        <f t="shared" si="121"/>
        <v>00. RECURSOS ORDINARIOS</v>
      </c>
      <c r="E369" s="210" t="str">
        <f t="shared" si="122"/>
        <v>DIRECCION EJECUTIVA DE GESTION ESTRATEGICA Y ARTICULACION EN SALUD PUBLICA</v>
      </c>
      <c r="F369" s="210" t="str">
        <f t="shared" si="123"/>
        <v>DIRECCION DE ATENCION INTEGRAL DE SALUD</v>
      </c>
      <c r="G369" s="95" t="str">
        <f t="shared" si="124"/>
        <v>00. RECURSOS ORDINARIOS</v>
      </c>
      <c r="H369" s="111" t="s">
        <v>144</v>
      </c>
      <c r="I369" s="144" t="s">
        <v>311</v>
      </c>
      <c r="J369" s="700" t="s">
        <v>489</v>
      </c>
      <c r="K369" s="255" t="s">
        <v>147</v>
      </c>
      <c r="L369" s="114">
        <v>10</v>
      </c>
      <c r="M369" s="145">
        <v>210</v>
      </c>
      <c r="N369" s="199">
        <f t="shared" si="174"/>
        <v>2100</v>
      </c>
      <c r="O369" s="291"/>
      <c r="P369" s="292"/>
      <c r="Q369" s="292">
        <f t="shared" si="176"/>
        <v>2100</v>
      </c>
      <c r="R369" s="199"/>
      <c r="S369" s="292"/>
      <c r="T369" s="292"/>
      <c r="U369" s="292"/>
      <c r="V369" s="292"/>
      <c r="W369" s="292"/>
      <c r="X369" s="292"/>
      <c r="Y369" s="292"/>
      <c r="Z369" s="292"/>
      <c r="AA369" s="148"/>
      <c r="AB369" s="148"/>
    </row>
    <row r="370" spans="1:28" ht="28.5" customHeight="1">
      <c r="A370" s="208" t="str">
        <f t="shared" si="118"/>
        <v>43 - 5004426.MONITOREO, SUPERVISION, EVALUACION Y CONTROL DEL PROGRAMA ARTICULADO NUTRICIONAL</v>
      </c>
      <c r="B370" s="208" t="str">
        <f t="shared" si="167"/>
        <v>3000001.ACCIONES COMUNES</v>
      </c>
      <c r="C370" s="208" t="str">
        <f t="shared" si="168"/>
        <v>1001.PRODUCTOS ESPECIFICOS PARA DESARROLLO INFANTIL TEMPRANO</v>
      </c>
      <c r="D370" s="209" t="str">
        <f t="shared" si="121"/>
        <v>00. RECURSOS ORDINARIOS</v>
      </c>
      <c r="E370" s="210" t="str">
        <f t="shared" si="122"/>
        <v>DIRECCION EJECUTIVA DE GESTION ESTRATEGICA Y ARTICULACION EN SALUD PUBLICA</v>
      </c>
      <c r="F370" s="210" t="str">
        <f t="shared" si="123"/>
        <v>DIRECCION DE ATENCION INTEGRAL DE SALUD</v>
      </c>
      <c r="G370" s="95" t="str">
        <f t="shared" si="124"/>
        <v>00. RECURSOS ORDINARIOS</v>
      </c>
      <c r="H370" s="143" t="s">
        <v>433</v>
      </c>
      <c r="I370" s="177" t="s">
        <v>160</v>
      </c>
      <c r="J370" s="700" t="s">
        <v>161</v>
      </c>
      <c r="K370" s="255" t="s">
        <v>147</v>
      </c>
      <c r="L370" s="114">
        <v>2</v>
      </c>
      <c r="M370" s="145">
        <v>200</v>
      </c>
      <c r="N370" s="199">
        <f t="shared" si="174"/>
        <v>400</v>
      </c>
      <c r="O370" s="291"/>
      <c r="P370" s="292"/>
      <c r="Q370" s="292">
        <f t="shared" si="176"/>
        <v>400</v>
      </c>
      <c r="R370" s="199"/>
      <c r="S370" s="292"/>
      <c r="T370" s="292"/>
      <c r="U370" s="292"/>
      <c r="V370" s="292"/>
      <c r="W370" s="292"/>
      <c r="X370" s="292"/>
      <c r="Y370" s="292"/>
      <c r="Z370" s="292"/>
      <c r="AA370" s="148"/>
      <c r="AB370" s="148"/>
    </row>
    <row r="371" spans="1:28" ht="18.75" customHeight="1">
      <c r="A371" s="208" t="str">
        <f t="shared" si="118"/>
        <v>43 - 5004426.MONITOREO, SUPERVISION, EVALUACION Y CONTROL DEL PROGRAMA ARTICULADO NUTRICIONAL</v>
      </c>
      <c r="B371" s="208" t="str">
        <f t="shared" si="167"/>
        <v>3000001.ACCIONES COMUNES</v>
      </c>
      <c r="C371" s="208" t="str">
        <f t="shared" si="168"/>
        <v>1001.PRODUCTOS ESPECIFICOS PARA DESARROLLO INFANTIL TEMPRANO</v>
      </c>
      <c r="D371" s="209" t="str">
        <f t="shared" si="121"/>
        <v>00. RECURSOS ORDINARIOS</v>
      </c>
      <c r="E371" s="210" t="str">
        <f t="shared" si="122"/>
        <v>DIRECCION EJECUTIVA DE GESTION ESTRATEGICA Y ARTICULACION EN SALUD PUBLICA</v>
      </c>
      <c r="F371" s="210" t="str">
        <f t="shared" si="123"/>
        <v>DIRECCION DE ATENCION INTEGRAL DE SALUD</v>
      </c>
      <c r="G371" s="95" t="str">
        <f t="shared" si="124"/>
        <v>00. RECURSOS ORDINARIOS</v>
      </c>
      <c r="H371" s="143" t="s">
        <v>218</v>
      </c>
      <c r="I371" s="144" t="s">
        <v>219</v>
      </c>
      <c r="J371" s="700" t="s">
        <v>220</v>
      </c>
      <c r="K371" s="255" t="s">
        <v>147</v>
      </c>
      <c r="L371" s="114">
        <v>4990</v>
      </c>
      <c r="M371" s="177">
        <v>0.1</v>
      </c>
      <c r="N371" s="293">
        <f t="shared" si="174"/>
        <v>499</v>
      </c>
      <c r="O371" s="291"/>
      <c r="P371" s="292">
        <f>N371</f>
        <v>499</v>
      </c>
      <c r="Q371" s="292"/>
      <c r="R371" s="199"/>
      <c r="S371" s="292"/>
      <c r="T371" s="292"/>
      <c r="U371" s="292"/>
      <c r="V371" s="292"/>
      <c r="W371" s="292"/>
      <c r="X371" s="292"/>
      <c r="Y371" s="292"/>
      <c r="Z371" s="292"/>
      <c r="AA371" s="148"/>
      <c r="AB371" s="148"/>
    </row>
    <row r="372" spans="1:28" ht="22.5" customHeight="1">
      <c r="A372" s="208" t="str">
        <f t="shared" si="118"/>
        <v>43 - 5004426.MONITOREO, SUPERVISION, EVALUACION Y CONTROL DEL PROGRAMA ARTICULADO NUTRICIONAL</v>
      </c>
      <c r="B372" s="208" t="str">
        <f t="shared" si="167"/>
        <v>3000001.ACCIONES COMUNES</v>
      </c>
      <c r="C372" s="208" t="str">
        <f t="shared" si="168"/>
        <v>1001.PRODUCTOS ESPECIFICOS PARA DESARROLLO INFANTIL TEMPRANO</v>
      </c>
      <c r="D372" s="209" t="str">
        <f t="shared" si="121"/>
        <v>00. RECURSOS ORDINARIOS</v>
      </c>
      <c r="E372" s="210" t="str">
        <f t="shared" si="122"/>
        <v>DIRECCION EJECUTIVA DE GESTION ESTRATEGICA Y ARTICULACION EN SALUD PUBLICA</v>
      </c>
      <c r="F372" s="210" t="str">
        <f t="shared" si="123"/>
        <v>DIRECCION DE ATENCION INTEGRAL DE SALUD</v>
      </c>
      <c r="G372" s="95" t="str">
        <f t="shared" si="124"/>
        <v>00. RECURSOS ORDINARIOS</v>
      </c>
      <c r="H372" s="143" t="s">
        <v>412</v>
      </c>
      <c r="I372" s="112" t="s">
        <v>413</v>
      </c>
      <c r="J372" s="720" t="s">
        <v>462</v>
      </c>
      <c r="K372" s="113" t="s">
        <v>147</v>
      </c>
      <c r="L372" s="114">
        <v>5</v>
      </c>
      <c r="M372" s="116">
        <v>500</v>
      </c>
      <c r="N372" s="199">
        <f t="shared" si="174"/>
        <v>2500</v>
      </c>
      <c r="O372" s="424"/>
      <c r="P372" s="199"/>
      <c r="Q372" s="199"/>
      <c r="R372" s="199">
        <v>1500</v>
      </c>
      <c r="S372" s="199">
        <v>1000</v>
      </c>
      <c r="T372" s="199"/>
      <c r="U372" s="199"/>
      <c r="V372" s="199"/>
      <c r="W372" s="425"/>
      <c r="X372" s="425"/>
      <c r="Y372" s="425"/>
      <c r="Z372" s="424"/>
      <c r="AA372" s="148"/>
      <c r="AB372" s="148"/>
    </row>
    <row r="373" spans="1:28" ht="29.25" customHeight="1">
      <c r="A373" s="208" t="str">
        <f t="shared" si="118"/>
        <v>43 - 5004426.MONITOREO, SUPERVISION, EVALUACION Y CONTROL DEL PROGRAMA ARTICULADO NUTRICIONAL</v>
      </c>
      <c r="B373" s="208" t="str">
        <f t="shared" si="167"/>
        <v>3000001.ACCIONES COMUNES</v>
      </c>
      <c r="C373" s="208" t="str">
        <f t="shared" si="168"/>
        <v>1001.PRODUCTOS ESPECIFICOS PARA DESARROLLO INFANTIL TEMPRANO</v>
      </c>
      <c r="D373" s="209" t="str">
        <f t="shared" si="121"/>
        <v>00. RECURSOS ORDINARIOS</v>
      </c>
      <c r="E373" s="210" t="str">
        <f t="shared" si="122"/>
        <v>DIRECCION EJECUTIVA DE GESTION ESTRATEGICA Y ARTICULACION EN SALUD PUBLICA</v>
      </c>
      <c r="F373" s="210" t="str">
        <f t="shared" si="123"/>
        <v>DIRECCION DE ATENCION INTEGRAL DE SALUD</v>
      </c>
      <c r="G373" s="95" t="str">
        <f t="shared" si="124"/>
        <v>00. RECURSOS ORDINARIOS</v>
      </c>
      <c r="H373" s="143" t="s">
        <v>421</v>
      </c>
      <c r="I373" s="144" t="s">
        <v>453</v>
      </c>
      <c r="J373" s="700" t="s">
        <v>454</v>
      </c>
      <c r="K373" s="255" t="s">
        <v>147</v>
      </c>
      <c r="L373" s="114">
        <v>50</v>
      </c>
      <c r="M373" s="145">
        <v>10</v>
      </c>
      <c r="N373" s="441">
        <f t="shared" si="174"/>
        <v>500</v>
      </c>
      <c r="O373" s="199"/>
      <c r="P373" s="199">
        <f>N373</f>
        <v>500</v>
      </c>
      <c r="Q373" s="199"/>
      <c r="R373" s="199"/>
      <c r="S373" s="292"/>
      <c r="T373" s="292"/>
      <c r="U373" s="292"/>
      <c r="V373" s="292"/>
      <c r="W373" s="292"/>
      <c r="X373" s="292"/>
      <c r="Y373" s="292"/>
      <c r="Z373" s="292"/>
      <c r="AA373" s="148">
        <v>467</v>
      </c>
      <c r="AB373" s="339">
        <f t="shared" ref="AB373:AB374" si="177">AA373-N373</f>
        <v>-33</v>
      </c>
    </row>
    <row r="374" spans="1:28" ht="18.75" customHeight="1">
      <c r="A374" s="92" t="str">
        <f t="shared" si="118"/>
        <v>43 - 5004426.MONITOREO, SUPERVISION, EVALUACION Y CONTROL DEL PROGRAMA ARTICULADO NUTRICIONAL</v>
      </c>
      <c r="B374" s="92" t="str">
        <f t="shared" si="167"/>
        <v>3000001.ACCIONES COMUNES</v>
      </c>
      <c r="C374" s="92" t="str">
        <f t="shared" si="168"/>
        <v>1001.PRODUCTOS ESPECIFICOS PARA DESARROLLO INFANTIL TEMPRANO</v>
      </c>
      <c r="D374" s="93" t="str">
        <f t="shared" si="121"/>
        <v>00. RECURSOS ORDINARIOS</v>
      </c>
      <c r="E374" s="94" t="str">
        <f t="shared" si="122"/>
        <v>DIRECCION EJECUTIVA DE GESTION ESTRATEGICA Y ARTICULACION EN SALUD PUBLICA</v>
      </c>
      <c r="F374" s="94" t="str">
        <f t="shared" si="123"/>
        <v>DIRECCION DE ATENCION INTEGRAL DE SALUD</v>
      </c>
      <c r="G374" s="95" t="str">
        <f t="shared" si="124"/>
        <v>00. RECURSOS ORDINARIOS</v>
      </c>
      <c r="H374" s="460" t="s">
        <v>490</v>
      </c>
      <c r="I374" s="461"/>
      <c r="J374" s="768"/>
      <c r="K374" s="462"/>
      <c r="L374" s="463"/>
      <c r="M374" s="464"/>
      <c r="N374" s="263">
        <f t="shared" ref="N374:W374" si="178">SUM(N356:N373)</f>
        <v>32356</v>
      </c>
      <c r="O374" s="263">
        <f t="shared" si="178"/>
        <v>0</v>
      </c>
      <c r="P374" s="263">
        <f t="shared" si="178"/>
        <v>10184</v>
      </c>
      <c r="Q374" s="263">
        <f t="shared" si="178"/>
        <v>19672</v>
      </c>
      <c r="R374" s="263">
        <f t="shared" si="178"/>
        <v>1500</v>
      </c>
      <c r="S374" s="263">
        <f t="shared" si="178"/>
        <v>1000</v>
      </c>
      <c r="T374" s="263">
        <f t="shared" si="178"/>
        <v>0</v>
      </c>
      <c r="U374" s="263">
        <f t="shared" si="178"/>
        <v>0</v>
      </c>
      <c r="V374" s="263">
        <f t="shared" si="178"/>
        <v>0</v>
      </c>
      <c r="W374" s="263">
        <f t="shared" si="178"/>
        <v>0</v>
      </c>
      <c r="X374" s="263">
        <f t="shared" ref="X374:Z374" si="179">SUM(X356:X371)</f>
        <v>0</v>
      </c>
      <c r="Y374" s="263">
        <f t="shared" si="179"/>
        <v>0</v>
      </c>
      <c r="Z374" s="263">
        <f t="shared" si="179"/>
        <v>0</v>
      </c>
      <c r="AA374" s="104">
        <v>30561</v>
      </c>
      <c r="AB374" s="334">
        <f t="shared" si="177"/>
        <v>-1795</v>
      </c>
    </row>
    <row r="375" spans="1:28" ht="17.25" customHeight="1">
      <c r="A375" s="92" t="str">
        <f t="shared" si="118"/>
        <v>43 - 5004426.MONITOREO, SUPERVISION, EVALUACION Y CONTROL DEL PROGRAMA ARTICULADO NUTRICIONAL</v>
      </c>
      <c r="B375" s="92" t="str">
        <f t="shared" si="167"/>
        <v>3000001.ACCIONES COMUNES</v>
      </c>
      <c r="C375" s="92" t="str">
        <f t="shared" si="168"/>
        <v>1001.PRODUCTOS ESPECIFICOS PARA DESARROLLO INFANTIL TEMPRANO</v>
      </c>
      <c r="D375" s="93" t="str">
        <f t="shared" si="121"/>
        <v>00. RECURSOS ORDINARIOS</v>
      </c>
      <c r="E375" s="94" t="str">
        <f t="shared" si="122"/>
        <v>DIRECCION EJECUTIVA DE GESTION ESTRATEGICA Y ARTICULACION EN SALUD PUBLICA</v>
      </c>
      <c r="F375" s="94" t="str">
        <f t="shared" si="123"/>
        <v>DIRECCION DE ATENCION INTEGRAL DE SALUD</v>
      </c>
      <c r="G375" s="95" t="str">
        <f t="shared" si="124"/>
        <v>00. RECURSOS ORDINARIOS</v>
      </c>
      <c r="H375" s="416" t="s">
        <v>237</v>
      </c>
      <c r="I375" s="993" t="s">
        <v>491</v>
      </c>
      <c r="J375" s="954"/>
      <c r="K375" s="954"/>
      <c r="L375" s="954"/>
      <c r="M375" s="954"/>
      <c r="N375" s="954"/>
      <c r="O375" s="954"/>
      <c r="P375" s="954"/>
      <c r="Q375" s="954"/>
      <c r="R375" s="954"/>
      <c r="S375" s="954"/>
      <c r="T375" s="954"/>
      <c r="U375" s="954"/>
      <c r="V375" s="954"/>
      <c r="W375" s="954"/>
      <c r="X375" s="954"/>
      <c r="Y375" s="954"/>
      <c r="Z375" s="953"/>
      <c r="AA375" s="104"/>
      <c r="AB375" s="104"/>
    </row>
    <row r="376" spans="1:28" ht="33.75" customHeight="1">
      <c r="A376" s="92" t="str">
        <f t="shared" si="118"/>
        <v>43 - 5004426.MONITOREO, SUPERVISION, EVALUACION Y CONTROL DEL PROGRAMA ARTICULADO NUTRICIONAL</v>
      </c>
      <c r="B376" s="92" t="str">
        <f t="shared" si="167"/>
        <v>3000001.ACCIONES COMUNES</v>
      </c>
      <c r="C376" s="92" t="str">
        <f t="shared" si="168"/>
        <v>1001.PRODUCTOS ESPECIFICOS PARA DESARROLLO INFANTIL TEMPRANO</v>
      </c>
      <c r="D376" s="93" t="str">
        <f t="shared" si="121"/>
        <v>00. RECURSOS ORDINARIOS</v>
      </c>
      <c r="E376" s="94" t="str">
        <f t="shared" si="122"/>
        <v>DIRECCION EJECUTIVA DE GESTION ESTRATEGICA Y ARTICULACION EN SALUD PUBLICA</v>
      </c>
      <c r="F376" s="94" t="str">
        <f t="shared" si="123"/>
        <v>DIRECCION DE ATENCION INTEGRAL DE SALUD</v>
      </c>
      <c r="G376" s="95" t="str">
        <f t="shared" si="124"/>
        <v>00. RECURSOS ORDINARIOS</v>
      </c>
      <c r="H376" s="111" t="s">
        <v>144</v>
      </c>
      <c r="I376" s="144" t="s">
        <v>311</v>
      </c>
      <c r="J376" s="724" t="s">
        <v>492</v>
      </c>
      <c r="K376" s="255" t="s">
        <v>147</v>
      </c>
      <c r="L376" s="114">
        <f>3*2*6</f>
        <v>36</v>
      </c>
      <c r="M376" s="257">
        <v>147</v>
      </c>
      <c r="N376" s="116">
        <f>M376*L376</f>
        <v>5292</v>
      </c>
      <c r="O376" s="293"/>
      <c r="P376" s="319"/>
      <c r="Q376" s="293"/>
      <c r="R376" s="293"/>
      <c r="S376" s="293">
        <f t="shared" ref="S376:S377" si="180">N376</f>
        <v>5292</v>
      </c>
      <c r="T376" s="293"/>
      <c r="U376" s="293"/>
      <c r="V376" s="293"/>
      <c r="W376" s="293"/>
      <c r="X376" s="293"/>
      <c r="Y376" s="293"/>
      <c r="Z376" s="293"/>
      <c r="AA376" s="148">
        <f>13744</f>
        <v>13744</v>
      </c>
      <c r="AB376" s="339" t="e">
        <f>AA376-#REF!</f>
        <v>#REF!</v>
      </c>
    </row>
    <row r="377" spans="1:28" ht="30" customHeight="1">
      <c r="A377" s="92" t="str">
        <f t="shared" si="118"/>
        <v>43 - 5004426.MONITOREO, SUPERVISION, EVALUACION Y CONTROL DEL PROGRAMA ARTICULADO NUTRICIONAL</v>
      </c>
      <c r="B377" s="92" t="str">
        <f t="shared" ref="B377:B408" si="181">VLOOKUP(A377,Estructura,3,FALSE)</f>
        <v>3000001.ACCIONES COMUNES</v>
      </c>
      <c r="C377" s="92" t="str">
        <f t="shared" ref="C377:C408" si="182">VLOOKUP(A377,Estructura,2,FALSE)</f>
        <v>1001.PRODUCTOS ESPECIFICOS PARA DESARROLLO INFANTIL TEMPRANO</v>
      </c>
      <c r="D377" s="93" t="str">
        <f t="shared" si="121"/>
        <v>00. RECURSOS ORDINARIOS</v>
      </c>
      <c r="E377" s="94" t="str">
        <f t="shared" si="122"/>
        <v>DIRECCION EJECUTIVA DE GESTION ESTRATEGICA Y ARTICULACION EN SALUD PUBLICA</v>
      </c>
      <c r="F377" s="94" t="str">
        <f t="shared" si="123"/>
        <v>DIRECCION DE ATENCION INTEGRAL DE SALUD</v>
      </c>
      <c r="G377" s="95" t="str">
        <f t="shared" si="124"/>
        <v>00. RECURSOS ORDINARIOS</v>
      </c>
      <c r="H377" s="111" t="s">
        <v>144</v>
      </c>
      <c r="I377" s="112" t="s">
        <v>145</v>
      </c>
      <c r="J377" s="724" t="s">
        <v>492</v>
      </c>
      <c r="K377" s="113" t="s">
        <v>147</v>
      </c>
      <c r="L377" s="114">
        <f>3*2</f>
        <v>6</v>
      </c>
      <c r="M377" s="116">
        <v>84</v>
      </c>
      <c r="N377" s="116">
        <v>545</v>
      </c>
      <c r="O377" s="117"/>
      <c r="P377" s="117"/>
      <c r="Q377" s="293"/>
      <c r="R377" s="117"/>
      <c r="S377" s="293">
        <f t="shared" si="180"/>
        <v>545</v>
      </c>
      <c r="T377" s="117"/>
      <c r="U377" s="318"/>
      <c r="V377" s="117"/>
      <c r="W377" s="117"/>
      <c r="X377" s="293"/>
      <c r="Y377" s="293"/>
      <c r="Z377" s="293"/>
      <c r="AA377" s="148"/>
      <c r="AB377" s="148"/>
    </row>
    <row r="378" spans="1:28" ht="21" customHeight="1">
      <c r="A378" s="208" t="str">
        <f t="shared" si="118"/>
        <v>43 - 5004426.MONITOREO, SUPERVISION, EVALUACION Y CONTROL DEL PROGRAMA ARTICULADO NUTRICIONAL</v>
      </c>
      <c r="B378" s="208" t="str">
        <f t="shared" si="181"/>
        <v>3000001.ACCIONES COMUNES</v>
      </c>
      <c r="C378" s="208" t="str">
        <f t="shared" si="182"/>
        <v>1001.PRODUCTOS ESPECIFICOS PARA DESARROLLO INFANTIL TEMPRANO</v>
      </c>
      <c r="D378" s="209" t="str">
        <f t="shared" si="121"/>
        <v>00. RECURSOS ORDINARIOS</v>
      </c>
      <c r="E378" s="210" t="str">
        <f t="shared" si="122"/>
        <v>DIRECCION EJECUTIVA DE GESTION ESTRATEGICA Y ARTICULACION EN SALUD PUBLICA</v>
      </c>
      <c r="F378" s="210" t="str">
        <f t="shared" si="123"/>
        <v>DIRECCION DE ATENCION INTEGRAL DE SALUD</v>
      </c>
      <c r="G378" s="95" t="str">
        <f t="shared" si="124"/>
        <v>00. RECURSOS ORDINARIOS</v>
      </c>
      <c r="H378" s="143" t="s">
        <v>265</v>
      </c>
      <c r="I378" s="144" t="s">
        <v>266</v>
      </c>
      <c r="J378" s="700" t="s">
        <v>339</v>
      </c>
      <c r="K378" s="255" t="s">
        <v>152</v>
      </c>
      <c r="L378" s="114">
        <v>517</v>
      </c>
      <c r="M378" s="145">
        <v>17</v>
      </c>
      <c r="N378" s="116">
        <v>8792.5</v>
      </c>
      <c r="O378" s="291"/>
      <c r="P378" s="292">
        <f>N378</f>
        <v>8792.5</v>
      </c>
      <c r="Q378" s="292"/>
      <c r="R378" s="292"/>
      <c r="S378" s="292"/>
      <c r="T378" s="292"/>
      <c r="U378" s="318"/>
      <c r="V378" s="117"/>
      <c r="W378" s="117"/>
      <c r="X378" s="293"/>
      <c r="Y378" s="293"/>
      <c r="Z378" s="293"/>
      <c r="AA378" s="148"/>
      <c r="AB378" s="148"/>
    </row>
    <row r="379" spans="1:28" ht="15.75" customHeight="1">
      <c r="A379" s="208" t="str">
        <f t="shared" si="118"/>
        <v>43 - 5004426.MONITOREO, SUPERVISION, EVALUACION Y CONTROL DEL PROGRAMA ARTICULADO NUTRICIONAL</v>
      </c>
      <c r="B379" s="208" t="str">
        <f t="shared" si="181"/>
        <v>3000001.ACCIONES COMUNES</v>
      </c>
      <c r="C379" s="208" t="str">
        <f t="shared" si="182"/>
        <v>1001.PRODUCTOS ESPECIFICOS PARA DESARROLLO INFANTIL TEMPRANO</v>
      </c>
      <c r="D379" s="209" t="str">
        <f t="shared" si="121"/>
        <v>00. RECURSOS ORDINARIOS</v>
      </c>
      <c r="E379" s="210" t="str">
        <f t="shared" si="122"/>
        <v>DIRECCION EJECUTIVA DE GESTION ESTRATEGICA Y ARTICULACION EN SALUD PUBLICA</v>
      </c>
      <c r="F379" s="210" t="str">
        <f t="shared" si="123"/>
        <v>DIRECCION DE ATENCION INTEGRAL DE SALUD</v>
      </c>
      <c r="G379" s="95" t="str">
        <f t="shared" si="124"/>
        <v>00. RECURSOS ORDINARIOS</v>
      </c>
      <c r="H379" s="111" t="s">
        <v>384</v>
      </c>
      <c r="I379" s="112" t="s">
        <v>419</v>
      </c>
      <c r="J379" s="753" t="s">
        <v>420</v>
      </c>
      <c r="K379" s="255" t="s">
        <v>168</v>
      </c>
      <c r="L379" s="182">
        <v>332</v>
      </c>
      <c r="M379" s="145">
        <v>1.8</v>
      </c>
      <c r="N379" s="116">
        <v>598</v>
      </c>
      <c r="O379" s="291"/>
      <c r="P379" s="152"/>
      <c r="Q379" s="292">
        <f t="shared" ref="Q379:Q380" si="183">N379</f>
        <v>598</v>
      </c>
      <c r="R379" s="292"/>
      <c r="S379" s="292"/>
      <c r="T379" s="292"/>
      <c r="U379" s="318"/>
      <c r="V379" s="117"/>
      <c r="W379" s="117"/>
      <c r="X379" s="293"/>
      <c r="Y379" s="293"/>
      <c r="Z379" s="293"/>
      <c r="AA379" s="148"/>
      <c r="AB379" s="148"/>
    </row>
    <row r="380" spans="1:28" ht="30.75" customHeight="1">
      <c r="A380" s="208" t="str">
        <f t="shared" si="118"/>
        <v>43 - 5004426.MONITOREO, SUPERVISION, EVALUACION Y CONTROL DEL PROGRAMA ARTICULADO NUTRICIONAL</v>
      </c>
      <c r="B380" s="208" t="str">
        <f t="shared" si="181"/>
        <v>3000001.ACCIONES COMUNES</v>
      </c>
      <c r="C380" s="208" t="str">
        <f t="shared" si="182"/>
        <v>1001.PRODUCTOS ESPECIFICOS PARA DESARROLLO INFANTIL TEMPRANO</v>
      </c>
      <c r="D380" s="209" t="str">
        <f t="shared" si="121"/>
        <v>00. RECURSOS ORDINARIOS</v>
      </c>
      <c r="E380" s="210" t="str">
        <f t="shared" si="122"/>
        <v>DIRECCION EJECUTIVA DE GESTION ESTRATEGICA Y ARTICULACION EN SALUD PUBLICA</v>
      </c>
      <c r="F380" s="210" t="str">
        <f t="shared" si="123"/>
        <v>DIRECCION DE ATENCION INTEGRAL DE SALUD</v>
      </c>
      <c r="G380" s="95" t="str">
        <f t="shared" si="124"/>
        <v>00. RECURSOS ORDINARIOS</v>
      </c>
      <c r="H380" s="143" t="s">
        <v>478</v>
      </c>
      <c r="I380" s="308" t="s">
        <v>303</v>
      </c>
      <c r="J380" s="701" t="s">
        <v>493</v>
      </c>
      <c r="K380" s="255" t="s">
        <v>168</v>
      </c>
      <c r="L380" s="114">
        <v>2</v>
      </c>
      <c r="M380" s="145">
        <v>400</v>
      </c>
      <c r="N380" s="116">
        <f>M380*L380</f>
        <v>800</v>
      </c>
      <c r="O380" s="291"/>
      <c r="P380" s="292"/>
      <c r="Q380" s="292">
        <f t="shared" si="183"/>
        <v>800</v>
      </c>
      <c r="R380" s="292"/>
      <c r="S380" s="292"/>
      <c r="T380" s="292"/>
      <c r="U380" s="318"/>
      <c r="V380" s="117"/>
      <c r="W380" s="117"/>
      <c r="X380" s="293"/>
      <c r="Y380" s="293"/>
      <c r="Z380" s="293"/>
      <c r="AA380" s="148"/>
      <c r="AB380" s="148"/>
    </row>
    <row r="381" spans="1:28" ht="16.5" customHeight="1">
      <c r="A381" s="92" t="str">
        <f t="shared" si="118"/>
        <v>43 - 5004426.MONITOREO, SUPERVISION, EVALUACION Y CONTROL DEL PROGRAMA ARTICULADO NUTRICIONAL</v>
      </c>
      <c r="B381" s="92" t="str">
        <f t="shared" si="181"/>
        <v>3000001.ACCIONES COMUNES</v>
      </c>
      <c r="C381" s="92" t="str">
        <f t="shared" si="182"/>
        <v>1001.PRODUCTOS ESPECIFICOS PARA DESARROLLO INFANTIL TEMPRANO</v>
      </c>
      <c r="D381" s="93" t="str">
        <f t="shared" si="121"/>
        <v>00. RECURSOS ORDINARIOS</v>
      </c>
      <c r="E381" s="94" t="str">
        <f t="shared" si="122"/>
        <v>DIRECCION EJECUTIVA DE GESTION ESTRATEGICA Y ARTICULACION EN SALUD PUBLICA</v>
      </c>
      <c r="F381" s="94" t="str">
        <f t="shared" si="123"/>
        <v>DIRECCION DE ATENCION INTEGRAL DE SALUD</v>
      </c>
      <c r="G381" s="95" t="str">
        <f t="shared" si="124"/>
        <v>00. RECURSOS ORDINARIOS</v>
      </c>
      <c r="H381" s="460"/>
      <c r="I381" s="461"/>
      <c r="J381" s="768"/>
      <c r="K381" s="462"/>
      <c r="L381" s="465"/>
      <c r="M381" s="466"/>
      <c r="N381" s="263">
        <f t="shared" ref="N381:T381" si="184">SUM(N376:N380)</f>
        <v>16027.5</v>
      </c>
      <c r="O381" s="263">
        <f t="shared" si="184"/>
        <v>0</v>
      </c>
      <c r="P381" s="263">
        <f t="shared" si="184"/>
        <v>8792.5</v>
      </c>
      <c r="Q381" s="263">
        <f t="shared" si="184"/>
        <v>1398</v>
      </c>
      <c r="R381" s="263">
        <f t="shared" si="184"/>
        <v>0</v>
      </c>
      <c r="S381" s="263">
        <f t="shared" si="184"/>
        <v>5837</v>
      </c>
      <c r="T381" s="263">
        <f t="shared" si="184"/>
        <v>0</v>
      </c>
      <c r="U381" s="263"/>
      <c r="V381" s="263"/>
      <c r="W381" s="263"/>
      <c r="X381" s="263"/>
      <c r="Y381" s="263"/>
      <c r="Z381" s="263"/>
      <c r="AA381" s="104"/>
      <c r="AB381" s="334"/>
    </row>
    <row r="382" spans="1:28" ht="18.75" customHeight="1">
      <c r="A382" s="92" t="str">
        <f t="shared" si="118"/>
        <v>43 - 5004426.MONITOREO, SUPERVISION, EVALUACION Y CONTROL DEL PROGRAMA ARTICULADO NUTRICIONAL</v>
      </c>
      <c r="B382" s="92" t="str">
        <f t="shared" si="181"/>
        <v>3000001.ACCIONES COMUNES</v>
      </c>
      <c r="C382" s="92" t="str">
        <f t="shared" si="182"/>
        <v>1001.PRODUCTOS ESPECIFICOS PARA DESARROLLO INFANTIL TEMPRANO</v>
      </c>
      <c r="D382" s="93" t="str">
        <f t="shared" si="121"/>
        <v>00. RECURSOS ORDINARIOS</v>
      </c>
      <c r="E382" s="94" t="str">
        <f t="shared" si="122"/>
        <v>DIRECCION EJECUTIVA DE GESTION ESTRATEGICA Y ARTICULACION EN SALUD PUBLICA</v>
      </c>
      <c r="F382" s="94" t="str">
        <f t="shared" si="123"/>
        <v>DIRECCION DE ATENCION INTEGRAL DE SALUD</v>
      </c>
      <c r="G382" s="95" t="str">
        <f t="shared" si="124"/>
        <v>00. RECURSOS ORDINARIOS</v>
      </c>
      <c r="H382" s="249"/>
      <c r="I382" s="136"/>
      <c r="J382" s="712" t="s">
        <v>494</v>
      </c>
      <c r="K382" s="467"/>
      <c r="L382" s="182"/>
      <c r="M382" s="468"/>
      <c r="N382" s="469">
        <f t="shared" ref="N382:Z382" si="185">N374+N381</f>
        <v>48383.5</v>
      </c>
      <c r="O382" s="469">
        <f t="shared" si="185"/>
        <v>0</v>
      </c>
      <c r="P382" s="469">
        <f t="shared" si="185"/>
        <v>18976.5</v>
      </c>
      <c r="Q382" s="469">
        <f t="shared" si="185"/>
        <v>21070</v>
      </c>
      <c r="R382" s="469">
        <f t="shared" si="185"/>
        <v>1500</v>
      </c>
      <c r="S382" s="469">
        <f t="shared" si="185"/>
        <v>6837</v>
      </c>
      <c r="T382" s="469">
        <f t="shared" si="185"/>
        <v>0</v>
      </c>
      <c r="U382" s="469">
        <f t="shared" si="185"/>
        <v>0</v>
      </c>
      <c r="V382" s="469">
        <f t="shared" si="185"/>
        <v>0</v>
      </c>
      <c r="W382" s="469">
        <f t="shared" si="185"/>
        <v>0</v>
      </c>
      <c r="X382" s="469">
        <f t="shared" si="185"/>
        <v>0</v>
      </c>
      <c r="Y382" s="469">
        <f t="shared" si="185"/>
        <v>0</v>
      </c>
      <c r="Z382" s="469">
        <f t="shared" si="185"/>
        <v>0</v>
      </c>
      <c r="AA382" s="104"/>
      <c r="AB382" s="104"/>
    </row>
    <row r="383" spans="1:28" ht="12" customHeight="1">
      <c r="A383" s="92" t="str">
        <f t="shared" si="118"/>
        <v>43 - 5004426.MONITOREO, SUPERVISION, EVALUACION Y CONTROL DEL PROGRAMA ARTICULADO NUTRICIONAL</v>
      </c>
      <c r="B383" s="92" t="str">
        <f t="shared" si="181"/>
        <v>3000001.ACCIONES COMUNES</v>
      </c>
      <c r="C383" s="92" t="str">
        <f t="shared" si="182"/>
        <v>1001.PRODUCTOS ESPECIFICOS PARA DESARROLLO INFANTIL TEMPRANO</v>
      </c>
      <c r="D383" s="93" t="str">
        <f t="shared" si="121"/>
        <v>00. RECURSOS ORDINARIOS</v>
      </c>
      <c r="E383" s="94" t="str">
        <f t="shared" si="122"/>
        <v>DIRECCION EJECUTIVA DE GESTION ESTRATEGICA Y ARTICULACION EN SALUD PUBLICA</v>
      </c>
      <c r="F383" s="94" t="str">
        <f t="shared" si="123"/>
        <v>DIRECCION DE ATENCION INTEGRAL DE SALUD</v>
      </c>
      <c r="G383" s="95" t="str">
        <f t="shared" si="124"/>
        <v>00. RECURSOS ORDINARIOS</v>
      </c>
      <c r="H383" s="189" t="s">
        <v>325</v>
      </c>
      <c r="I383" s="273"/>
      <c r="J383" s="762"/>
      <c r="K383" s="255"/>
      <c r="L383" s="114"/>
      <c r="M383" s="322"/>
      <c r="N383" s="291"/>
      <c r="O383" s="291"/>
      <c r="P383" s="291" t="s">
        <v>495</v>
      </c>
      <c r="Q383" s="291"/>
      <c r="R383" s="291"/>
      <c r="S383" s="291"/>
      <c r="T383" s="291"/>
      <c r="U383" s="291"/>
      <c r="V383" s="291"/>
      <c r="W383" s="291"/>
      <c r="X383" s="291"/>
      <c r="Y383" s="291"/>
      <c r="Z383" s="291"/>
      <c r="AA383" s="148"/>
      <c r="AB383" s="148"/>
    </row>
    <row r="384" spans="1:28" ht="18" customHeight="1">
      <c r="A384" s="92" t="str">
        <f t="shared" si="118"/>
        <v>43 - 5004426.MONITOREO, SUPERVISION, EVALUACION Y CONTROL DEL PROGRAMA ARTICULADO NUTRICIONAL</v>
      </c>
      <c r="B384" s="92" t="str">
        <f t="shared" si="181"/>
        <v>3000001.ACCIONES COMUNES</v>
      </c>
      <c r="C384" s="92" t="str">
        <f t="shared" si="182"/>
        <v>1001.PRODUCTOS ESPECIFICOS PARA DESARROLLO INFANTIL TEMPRANO</v>
      </c>
      <c r="D384" s="93" t="str">
        <f t="shared" si="121"/>
        <v>00. RECURSOS ORDINARIOS</v>
      </c>
      <c r="E384" s="94" t="str">
        <f t="shared" si="122"/>
        <v>DIRECCION EJECUTIVA DE GESTION ESTRATEGICA Y ARTICULACION EN SALUD PUBLICA</v>
      </c>
      <c r="F384" s="94" t="str">
        <f t="shared" si="123"/>
        <v>DIRECCION DE ATENCION INTEGRAL DE SALUD</v>
      </c>
      <c r="G384" s="95" t="str">
        <f t="shared" si="124"/>
        <v>00. RECURSOS ORDINARIOS</v>
      </c>
      <c r="H384" s="470" t="s">
        <v>237</v>
      </c>
      <c r="I384" s="994" t="s">
        <v>496</v>
      </c>
      <c r="J384" s="954"/>
      <c r="K384" s="954"/>
      <c r="L384" s="954"/>
      <c r="M384" s="954"/>
      <c r="N384" s="954"/>
      <c r="O384" s="954"/>
      <c r="P384" s="954"/>
      <c r="Q384" s="954"/>
      <c r="R384" s="954"/>
      <c r="S384" s="954"/>
      <c r="T384" s="954"/>
      <c r="U384" s="954"/>
      <c r="V384" s="954"/>
      <c r="W384" s="954"/>
      <c r="X384" s="954"/>
      <c r="Y384" s="954"/>
      <c r="Z384" s="953"/>
      <c r="AA384" s="104"/>
      <c r="AB384" s="104"/>
    </row>
    <row r="385" spans="1:28" ht="19.5" customHeight="1">
      <c r="A385" s="208" t="str">
        <f t="shared" si="118"/>
        <v>43 - 5004426.MONITOREO, SUPERVISION, EVALUACION Y CONTROL DEL PROGRAMA ARTICULADO NUTRICIONAL</v>
      </c>
      <c r="B385" s="208" t="str">
        <f t="shared" si="181"/>
        <v>3000001.ACCIONES COMUNES</v>
      </c>
      <c r="C385" s="208" t="str">
        <f t="shared" si="182"/>
        <v>1001.PRODUCTOS ESPECIFICOS PARA DESARROLLO INFANTIL TEMPRANO</v>
      </c>
      <c r="D385" s="209" t="str">
        <f t="shared" si="121"/>
        <v>00. RECURSOS ORDINARIOS</v>
      </c>
      <c r="E385" s="210" t="str">
        <f t="shared" si="122"/>
        <v>DIRECCION EJECUTIVA DE GESTION ESTRATEGICA Y ARTICULACION EN SALUD PUBLICA</v>
      </c>
      <c r="F385" s="210" t="str">
        <f t="shared" si="123"/>
        <v>DIRECCION DE ATENCION INTEGRAL DE SALUD</v>
      </c>
      <c r="G385" s="95" t="str">
        <f t="shared" si="124"/>
        <v>00. RECURSOS ORDINARIOS</v>
      </c>
      <c r="H385" s="143" t="s">
        <v>171</v>
      </c>
      <c r="I385" s="112" t="s">
        <v>228</v>
      </c>
      <c r="J385" s="747" t="s">
        <v>229</v>
      </c>
      <c r="K385" s="112" t="s">
        <v>168</v>
      </c>
      <c r="L385" s="426">
        <v>158</v>
      </c>
      <c r="M385" s="320">
        <v>0.5</v>
      </c>
      <c r="N385" s="320">
        <f t="shared" ref="N385:N388" si="186">L385*M385</f>
        <v>79</v>
      </c>
      <c r="O385" s="116"/>
      <c r="P385" s="116">
        <f t="shared" ref="P385:P386" si="187">N385</f>
        <v>79</v>
      </c>
      <c r="Q385" s="116"/>
      <c r="R385" s="471"/>
      <c r="S385" s="471"/>
      <c r="T385" s="123"/>
      <c r="U385" s="266"/>
      <c r="V385" s="266"/>
      <c r="W385" s="266"/>
      <c r="X385" s="266"/>
      <c r="Y385" s="266"/>
      <c r="Z385" s="266"/>
      <c r="AA385" s="148"/>
      <c r="AB385" s="148"/>
    </row>
    <row r="386" spans="1:28" ht="29.25" customHeight="1">
      <c r="A386" s="208" t="str">
        <f t="shared" si="118"/>
        <v>43 - 5004426.MONITOREO, SUPERVISION, EVALUACION Y CONTROL DEL PROGRAMA ARTICULADO NUTRICIONAL</v>
      </c>
      <c r="B386" s="208" t="str">
        <f t="shared" si="181"/>
        <v>3000001.ACCIONES COMUNES</v>
      </c>
      <c r="C386" s="208" t="str">
        <f t="shared" si="182"/>
        <v>1001.PRODUCTOS ESPECIFICOS PARA DESARROLLO INFANTIL TEMPRANO</v>
      </c>
      <c r="D386" s="209" t="str">
        <f t="shared" si="121"/>
        <v>00. RECURSOS ORDINARIOS</v>
      </c>
      <c r="E386" s="210" t="str">
        <f t="shared" si="122"/>
        <v>DIRECCION EJECUTIVA DE GESTION ESTRATEGICA Y ARTICULACION EN SALUD PUBLICA</v>
      </c>
      <c r="F386" s="210" t="str">
        <f t="shared" si="123"/>
        <v>DIRECCION DE ATENCION INTEGRAL DE SALUD</v>
      </c>
      <c r="G386" s="95" t="str">
        <f t="shared" si="124"/>
        <v>00. RECURSOS ORDINARIOS</v>
      </c>
      <c r="H386" s="143" t="s">
        <v>171</v>
      </c>
      <c r="I386" s="131" t="s">
        <v>497</v>
      </c>
      <c r="J386" s="701" t="s">
        <v>498</v>
      </c>
      <c r="K386" s="112" t="s">
        <v>168</v>
      </c>
      <c r="L386" s="114">
        <v>2</v>
      </c>
      <c r="M386" s="116">
        <v>325.85000000000002</v>
      </c>
      <c r="N386" s="320">
        <f t="shared" si="186"/>
        <v>651.70000000000005</v>
      </c>
      <c r="O386" s="116"/>
      <c r="P386" s="116">
        <f t="shared" si="187"/>
        <v>651.70000000000005</v>
      </c>
      <c r="Q386" s="237"/>
      <c r="R386" s="471"/>
      <c r="S386" s="471"/>
      <c r="T386" s="123"/>
      <c r="U386" s="266"/>
      <c r="V386" s="266"/>
      <c r="W386" s="266"/>
      <c r="X386" s="266"/>
      <c r="Y386" s="266"/>
      <c r="Z386" s="266"/>
      <c r="AA386" s="148"/>
      <c r="AB386" s="148"/>
    </row>
    <row r="387" spans="1:28" ht="16.5" customHeight="1">
      <c r="A387" s="208" t="str">
        <f t="shared" si="118"/>
        <v>43 - 5004426.MONITOREO, SUPERVISION, EVALUACION Y CONTROL DEL PROGRAMA ARTICULADO NUTRICIONAL</v>
      </c>
      <c r="B387" s="208" t="str">
        <f t="shared" si="181"/>
        <v>3000001.ACCIONES COMUNES</v>
      </c>
      <c r="C387" s="208" t="str">
        <f t="shared" si="182"/>
        <v>1001.PRODUCTOS ESPECIFICOS PARA DESARROLLO INFANTIL TEMPRANO</v>
      </c>
      <c r="D387" s="209" t="str">
        <f t="shared" si="121"/>
        <v>00. RECURSOS ORDINARIOS</v>
      </c>
      <c r="E387" s="210" t="str">
        <f t="shared" si="122"/>
        <v>DIRECCION EJECUTIVA DE GESTION ESTRATEGICA Y ARTICULACION EN SALUD PUBLICA</v>
      </c>
      <c r="F387" s="210" t="str">
        <f t="shared" si="123"/>
        <v>DIRECCION DE ATENCION INTEGRAL DE SALUD</v>
      </c>
      <c r="G387" s="95" t="str">
        <f t="shared" si="124"/>
        <v>00. RECURSOS ORDINARIOS</v>
      </c>
      <c r="H387" s="111" t="s">
        <v>144</v>
      </c>
      <c r="I387" s="144" t="s">
        <v>311</v>
      </c>
      <c r="J387" s="746" t="s">
        <v>327</v>
      </c>
      <c r="K387" s="323" t="s">
        <v>147</v>
      </c>
      <c r="L387" s="325">
        <v>78</v>
      </c>
      <c r="M387" s="237">
        <v>147</v>
      </c>
      <c r="N387" s="116">
        <f t="shared" si="186"/>
        <v>11466</v>
      </c>
      <c r="O387" s="123"/>
      <c r="P387" s="237"/>
      <c r="Q387" s="237">
        <v>2940</v>
      </c>
      <c r="R387" s="237">
        <v>2940</v>
      </c>
      <c r="S387" s="237">
        <v>2940</v>
      </c>
      <c r="T387" s="237">
        <v>2646</v>
      </c>
      <c r="U387" s="237"/>
      <c r="V387" s="237"/>
      <c r="W387" s="237"/>
      <c r="X387" s="266"/>
      <c r="Y387" s="266"/>
      <c r="Z387" s="266"/>
      <c r="AA387" s="148"/>
      <c r="AB387" s="148"/>
    </row>
    <row r="388" spans="1:28" ht="30" customHeight="1">
      <c r="A388" s="208" t="str">
        <f t="shared" si="118"/>
        <v>43 - 5004426.MONITOREO, SUPERVISION, EVALUACION Y CONTROL DEL PROGRAMA ARTICULADO NUTRICIONAL</v>
      </c>
      <c r="B388" s="208" t="str">
        <f t="shared" si="181"/>
        <v>3000001.ACCIONES COMUNES</v>
      </c>
      <c r="C388" s="208" t="str">
        <f t="shared" si="182"/>
        <v>1001.PRODUCTOS ESPECIFICOS PARA DESARROLLO INFANTIL TEMPRANO</v>
      </c>
      <c r="D388" s="209" t="str">
        <f t="shared" si="121"/>
        <v>00. RECURSOS ORDINARIOS</v>
      </c>
      <c r="E388" s="210" t="str">
        <f t="shared" si="122"/>
        <v>DIRECCION EJECUTIVA DE GESTION ESTRATEGICA Y ARTICULACION EN SALUD PUBLICA</v>
      </c>
      <c r="F388" s="210" t="str">
        <f t="shared" si="123"/>
        <v>DIRECCION DE ATENCION INTEGRAL DE SALUD</v>
      </c>
      <c r="G388" s="95" t="str">
        <f t="shared" si="124"/>
        <v>00. RECURSOS ORDINARIOS</v>
      </c>
      <c r="H388" s="143" t="s">
        <v>433</v>
      </c>
      <c r="I388" s="177" t="s">
        <v>160</v>
      </c>
      <c r="J388" s="719" t="s">
        <v>161</v>
      </c>
      <c r="K388" s="178" t="s">
        <v>147</v>
      </c>
      <c r="L388" s="114">
        <v>10</v>
      </c>
      <c r="M388" s="177">
        <v>100</v>
      </c>
      <c r="N388" s="199">
        <f t="shared" si="186"/>
        <v>1000</v>
      </c>
      <c r="O388" s="237"/>
      <c r="P388" s="237"/>
      <c r="Q388" s="237">
        <v>300</v>
      </c>
      <c r="R388" s="237"/>
      <c r="S388" s="237">
        <v>300</v>
      </c>
      <c r="T388" s="237">
        <v>400</v>
      </c>
      <c r="U388" s="152"/>
      <c r="V388" s="237"/>
      <c r="W388" s="266"/>
      <c r="X388" s="266"/>
      <c r="Y388" s="266"/>
      <c r="Z388" s="266"/>
      <c r="AA388" s="148"/>
      <c r="AB388" s="148"/>
    </row>
    <row r="389" spans="1:28" ht="18.75" customHeight="1">
      <c r="A389" s="208" t="str">
        <f t="shared" si="118"/>
        <v>43 - 5004426.MONITOREO, SUPERVISION, EVALUACION Y CONTROL DEL PROGRAMA ARTICULADO NUTRICIONAL</v>
      </c>
      <c r="B389" s="208" t="str">
        <f t="shared" si="181"/>
        <v>3000001.ACCIONES COMUNES</v>
      </c>
      <c r="C389" s="208" t="str">
        <f t="shared" si="182"/>
        <v>1001.PRODUCTOS ESPECIFICOS PARA DESARROLLO INFANTIL TEMPRANO</v>
      </c>
      <c r="D389" s="209" t="str">
        <f t="shared" si="121"/>
        <v>00. RECURSOS ORDINARIOS</v>
      </c>
      <c r="E389" s="210" t="str">
        <f t="shared" si="122"/>
        <v>DIRECCION EJECUTIVA DE GESTION ESTRATEGICA Y ARTICULACION EN SALUD PUBLICA</v>
      </c>
      <c r="F389" s="210" t="str">
        <f t="shared" si="123"/>
        <v>DIRECCION DE ATENCION INTEGRAL DE SALUD</v>
      </c>
      <c r="G389" s="95" t="str">
        <f t="shared" si="124"/>
        <v>00. RECURSOS ORDINARIOS</v>
      </c>
      <c r="H389" s="143" t="s">
        <v>265</v>
      </c>
      <c r="I389" s="308" t="s">
        <v>150</v>
      </c>
      <c r="J389" s="745" t="s">
        <v>151</v>
      </c>
      <c r="K389" s="323" t="s">
        <v>152</v>
      </c>
      <c r="L389" s="325">
        <v>379</v>
      </c>
      <c r="M389" s="237">
        <v>17</v>
      </c>
      <c r="N389" s="199">
        <v>6456.5</v>
      </c>
      <c r="O389" s="123"/>
      <c r="P389" s="123">
        <f t="shared" ref="P389:P393" si="188">N389</f>
        <v>6456.5</v>
      </c>
      <c r="Q389" s="237"/>
      <c r="R389" s="123"/>
      <c r="S389" s="116"/>
      <c r="T389" s="123"/>
      <c r="U389" s="266"/>
      <c r="V389" s="266"/>
      <c r="W389" s="266"/>
      <c r="X389" s="266"/>
      <c r="Y389" s="266"/>
      <c r="Z389" s="266"/>
      <c r="AA389" s="148"/>
      <c r="AB389" s="148"/>
    </row>
    <row r="390" spans="1:28" ht="19.5" customHeight="1">
      <c r="A390" s="208" t="str">
        <f t="shared" si="118"/>
        <v>43 - 5004426.MONITOREO, SUPERVISION, EVALUACION Y CONTROL DEL PROGRAMA ARTICULADO NUTRICIONAL</v>
      </c>
      <c r="B390" s="208" t="str">
        <f t="shared" si="181"/>
        <v>3000001.ACCIONES COMUNES</v>
      </c>
      <c r="C390" s="208" t="str">
        <f t="shared" si="182"/>
        <v>1001.PRODUCTOS ESPECIFICOS PARA DESARROLLO INFANTIL TEMPRANO</v>
      </c>
      <c r="D390" s="209" t="str">
        <f t="shared" si="121"/>
        <v>00. RECURSOS ORDINARIOS</v>
      </c>
      <c r="E390" s="210" t="str">
        <f t="shared" si="122"/>
        <v>DIRECCION EJECUTIVA DE GESTION ESTRATEGICA Y ARTICULACION EN SALUD PUBLICA</v>
      </c>
      <c r="F390" s="210" t="str">
        <f t="shared" si="123"/>
        <v>DIRECCION DE ATENCION INTEGRAL DE SALUD</v>
      </c>
      <c r="G390" s="95" t="str">
        <f t="shared" si="124"/>
        <v>00. RECURSOS ORDINARIOS</v>
      </c>
      <c r="H390" s="111" t="s">
        <v>218</v>
      </c>
      <c r="I390" s="308" t="s">
        <v>219</v>
      </c>
      <c r="J390" s="745" t="s">
        <v>220</v>
      </c>
      <c r="K390" s="323" t="s">
        <v>168</v>
      </c>
      <c r="L390" s="325">
        <v>9985</v>
      </c>
      <c r="M390" s="237">
        <v>0.1</v>
      </c>
      <c r="N390" s="237">
        <f>L390*M390</f>
        <v>998.5</v>
      </c>
      <c r="O390" s="123"/>
      <c r="P390" s="123">
        <f t="shared" si="188"/>
        <v>998.5</v>
      </c>
      <c r="Q390" s="237"/>
      <c r="R390" s="123"/>
      <c r="S390" s="116"/>
      <c r="T390" s="123"/>
      <c r="U390" s="266"/>
      <c r="V390" s="266"/>
      <c r="W390" s="266"/>
      <c r="X390" s="266"/>
      <c r="Y390" s="266"/>
      <c r="Z390" s="266"/>
      <c r="AA390" s="148"/>
      <c r="AB390" s="148"/>
    </row>
    <row r="391" spans="1:28" ht="17.25" customHeight="1">
      <c r="A391" s="208" t="str">
        <f t="shared" si="118"/>
        <v>43 - 5004426.MONITOREO, SUPERVISION, EVALUACION Y CONTROL DEL PROGRAMA ARTICULADO NUTRICIONAL</v>
      </c>
      <c r="B391" s="208" t="str">
        <f t="shared" si="181"/>
        <v>3000001.ACCIONES COMUNES</v>
      </c>
      <c r="C391" s="208" t="str">
        <f t="shared" si="182"/>
        <v>1001.PRODUCTOS ESPECIFICOS PARA DESARROLLO INFANTIL TEMPRANO</v>
      </c>
      <c r="D391" s="209" t="str">
        <f t="shared" si="121"/>
        <v>00. RECURSOS ORDINARIOS</v>
      </c>
      <c r="E391" s="210" t="str">
        <f t="shared" si="122"/>
        <v>DIRECCION EJECUTIVA DE GESTION ESTRATEGICA Y ARTICULACION EN SALUD PUBLICA</v>
      </c>
      <c r="F391" s="210" t="str">
        <f t="shared" si="123"/>
        <v>DIRECCION DE ATENCION INTEGRAL DE SALUD</v>
      </c>
      <c r="G391" s="95" t="str">
        <f t="shared" si="124"/>
        <v>00. RECURSOS ORDINARIOS</v>
      </c>
      <c r="H391" s="143" t="s">
        <v>171</v>
      </c>
      <c r="I391" s="144" t="s">
        <v>499</v>
      </c>
      <c r="J391" s="700" t="s">
        <v>500</v>
      </c>
      <c r="K391" s="255" t="s">
        <v>168</v>
      </c>
      <c r="L391" s="472">
        <v>5</v>
      </c>
      <c r="M391" s="473">
        <v>3.5</v>
      </c>
      <c r="N391" s="237">
        <v>17.79</v>
      </c>
      <c r="O391" s="123"/>
      <c r="P391" s="123">
        <f t="shared" si="188"/>
        <v>17.79</v>
      </c>
      <c r="Q391" s="237"/>
      <c r="R391" s="123"/>
      <c r="S391" s="116"/>
      <c r="T391" s="123"/>
      <c r="U391" s="266"/>
      <c r="V391" s="266"/>
      <c r="W391" s="266"/>
      <c r="X391" s="266"/>
      <c r="Y391" s="266"/>
      <c r="Z391" s="266"/>
      <c r="AA391" s="148"/>
      <c r="AB391" s="148"/>
    </row>
    <row r="392" spans="1:28" ht="17.25" customHeight="1">
      <c r="A392" s="208" t="str">
        <f t="shared" si="118"/>
        <v>43 - 5004426.MONITOREO, SUPERVISION, EVALUACION Y CONTROL DEL PROGRAMA ARTICULADO NUTRICIONAL</v>
      </c>
      <c r="B392" s="208" t="str">
        <f t="shared" si="181"/>
        <v>3000001.ACCIONES COMUNES</v>
      </c>
      <c r="C392" s="208" t="str">
        <f t="shared" si="182"/>
        <v>1001.PRODUCTOS ESPECIFICOS PARA DESARROLLO INFANTIL TEMPRANO</v>
      </c>
      <c r="D392" s="209" t="str">
        <f t="shared" si="121"/>
        <v>00. RECURSOS ORDINARIOS</v>
      </c>
      <c r="E392" s="210" t="str">
        <f t="shared" si="122"/>
        <v>DIRECCION EJECUTIVA DE GESTION ESTRATEGICA Y ARTICULACION EN SALUD PUBLICA</v>
      </c>
      <c r="F392" s="210" t="str">
        <f t="shared" si="123"/>
        <v>DIRECCION DE ATENCION INTEGRAL DE SALUD</v>
      </c>
      <c r="G392" s="95" t="str">
        <f t="shared" si="124"/>
        <v>00. RECURSOS ORDINARIOS</v>
      </c>
      <c r="H392" s="143" t="s">
        <v>171</v>
      </c>
      <c r="I392" s="254" t="s">
        <v>190</v>
      </c>
      <c r="J392" s="761" t="s">
        <v>191</v>
      </c>
      <c r="K392" s="184" t="s">
        <v>192</v>
      </c>
      <c r="L392" s="114">
        <v>9</v>
      </c>
      <c r="M392" s="116">
        <v>16.5</v>
      </c>
      <c r="N392" s="237">
        <f t="shared" ref="N392:N395" si="189">L392*M392</f>
        <v>148.5</v>
      </c>
      <c r="O392" s="123"/>
      <c r="P392" s="123">
        <f t="shared" si="188"/>
        <v>148.5</v>
      </c>
      <c r="Q392" s="237"/>
      <c r="R392" s="123"/>
      <c r="S392" s="116"/>
      <c r="T392" s="123"/>
      <c r="U392" s="266"/>
      <c r="V392" s="266"/>
      <c r="W392" s="266"/>
      <c r="X392" s="266"/>
      <c r="Y392" s="266"/>
      <c r="Z392" s="266"/>
      <c r="AA392" s="148"/>
      <c r="AB392" s="148"/>
    </row>
    <row r="393" spans="1:28" ht="29.25" customHeight="1">
      <c r="A393" s="208" t="str">
        <f t="shared" si="118"/>
        <v>43 - 5004426.MONITOREO, SUPERVISION, EVALUACION Y CONTROL DEL PROGRAMA ARTICULADO NUTRICIONAL</v>
      </c>
      <c r="B393" s="208" t="str">
        <f t="shared" si="181"/>
        <v>3000001.ACCIONES COMUNES</v>
      </c>
      <c r="C393" s="208" t="str">
        <f t="shared" si="182"/>
        <v>1001.PRODUCTOS ESPECIFICOS PARA DESARROLLO INFANTIL TEMPRANO</v>
      </c>
      <c r="D393" s="209" t="str">
        <f t="shared" si="121"/>
        <v>00. RECURSOS ORDINARIOS</v>
      </c>
      <c r="E393" s="210" t="str">
        <f t="shared" si="122"/>
        <v>DIRECCION EJECUTIVA DE GESTION ESTRATEGICA Y ARTICULACION EN SALUD PUBLICA</v>
      </c>
      <c r="F393" s="210" t="str">
        <f t="shared" si="123"/>
        <v>DIRECCION DE ATENCION INTEGRAL DE SALUD</v>
      </c>
      <c r="G393" s="95" t="str">
        <f t="shared" si="124"/>
        <v>00. RECURSOS ORDINARIOS</v>
      </c>
      <c r="H393" s="143" t="s">
        <v>171</v>
      </c>
      <c r="I393" s="144" t="s">
        <v>481</v>
      </c>
      <c r="J393" s="700" t="s">
        <v>482</v>
      </c>
      <c r="K393" s="255" t="s">
        <v>168</v>
      </c>
      <c r="L393" s="114">
        <v>26</v>
      </c>
      <c r="M393" s="145">
        <v>5.5</v>
      </c>
      <c r="N393" s="237">
        <f t="shared" si="189"/>
        <v>143</v>
      </c>
      <c r="O393" s="474"/>
      <c r="P393" s="123">
        <f t="shared" si="188"/>
        <v>143</v>
      </c>
      <c r="Q393" s="237"/>
      <c r="R393" s="474"/>
      <c r="S393" s="474"/>
      <c r="T393" s="123"/>
      <c r="U393" s="266"/>
      <c r="V393" s="266"/>
      <c r="W393" s="266"/>
      <c r="X393" s="266"/>
      <c r="Y393" s="266"/>
      <c r="Z393" s="266"/>
      <c r="AA393" s="148"/>
      <c r="AB393" s="148"/>
    </row>
    <row r="394" spans="1:28" ht="29.25" customHeight="1">
      <c r="A394" s="208" t="str">
        <f t="shared" si="118"/>
        <v>43 - 5004426.MONITOREO, SUPERVISION, EVALUACION Y CONTROL DEL PROGRAMA ARTICULADO NUTRICIONAL</v>
      </c>
      <c r="B394" s="208" t="str">
        <f t="shared" si="181"/>
        <v>3000001.ACCIONES COMUNES</v>
      </c>
      <c r="C394" s="208" t="str">
        <f t="shared" si="182"/>
        <v>1001.PRODUCTOS ESPECIFICOS PARA DESARROLLO INFANTIL TEMPRANO</v>
      </c>
      <c r="D394" s="209" t="str">
        <f t="shared" si="121"/>
        <v>00. RECURSOS ORDINARIOS</v>
      </c>
      <c r="E394" s="210" t="str">
        <f t="shared" si="122"/>
        <v>DIRECCION EJECUTIVA DE GESTION ESTRATEGICA Y ARTICULACION EN SALUD PUBLICA</v>
      </c>
      <c r="F394" s="210" t="str">
        <f t="shared" si="123"/>
        <v>DIRECCION DE ATENCION INTEGRAL DE SALUD</v>
      </c>
      <c r="G394" s="95" t="str">
        <f t="shared" si="124"/>
        <v>00. RECURSOS ORDINARIOS</v>
      </c>
      <c r="H394" s="143" t="s">
        <v>412</v>
      </c>
      <c r="I394" s="144" t="s">
        <v>413</v>
      </c>
      <c r="J394" s="701" t="s">
        <v>501</v>
      </c>
      <c r="K394" s="255" t="s">
        <v>147</v>
      </c>
      <c r="L394" s="114">
        <v>8</v>
      </c>
      <c r="M394" s="145">
        <v>500</v>
      </c>
      <c r="N394" s="237">
        <f t="shared" si="189"/>
        <v>4000</v>
      </c>
      <c r="O394" s="474"/>
      <c r="P394" s="474"/>
      <c r="Q394" s="237">
        <v>1000</v>
      </c>
      <c r="R394" s="387">
        <v>1000</v>
      </c>
      <c r="S394" s="387">
        <v>1000</v>
      </c>
      <c r="T394" s="123">
        <v>1000</v>
      </c>
      <c r="U394" s="116"/>
      <c r="V394" s="116"/>
      <c r="W394" s="116"/>
      <c r="X394" s="266"/>
      <c r="Y394" s="266"/>
      <c r="Z394" s="266"/>
      <c r="AA394" s="148"/>
      <c r="AB394" s="148"/>
    </row>
    <row r="395" spans="1:28" ht="29.25" customHeight="1">
      <c r="A395" s="208" t="str">
        <f t="shared" si="118"/>
        <v>43 - 5004426.MONITOREO, SUPERVISION, EVALUACION Y CONTROL DEL PROGRAMA ARTICULADO NUTRICIONAL</v>
      </c>
      <c r="B395" s="208" t="str">
        <f t="shared" si="181"/>
        <v>3000001.ACCIONES COMUNES</v>
      </c>
      <c r="C395" s="208" t="str">
        <f t="shared" si="182"/>
        <v>1001.PRODUCTOS ESPECIFICOS PARA DESARROLLO INFANTIL TEMPRANO</v>
      </c>
      <c r="D395" s="209" t="str">
        <f t="shared" si="121"/>
        <v>00. RECURSOS ORDINARIOS</v>
      </c>
      <c r="E395" s="210" t="str">
        <f t="shared" si="122"/>
        <v>DIRECCION EJECUTIVA DE GESTION ESTRATEGICA Y ARTICULACION EN SALUD PUBLICA</v>
      </c>
      <c r="F395" s="210" t="str">
        <f t="shared" si="123"/>
        <v>DIRECCION DE ATENCION INTEGRAL DE SALUD</v>
      </c>
      <c r="G395" s="95" t="str">
        <f t="shared" si="124"/>
        <v>00. RECURSOS ORDINARIOS</v>
      </c>
      <c r="H395" s="143" t="s">
        <v>478</v>
      </c>
      <c r="I395" s="144" t="s">
        <v>303</v>
      </c>
      <c r="J395" s="767" t="s">
        <v>502</v>
      </c>
      <c r="K395" s="255" t="s">
        <v>147</v>
      </c>
      <c r="L395" s="114">
        <v>1</v>
      </c>
      <c r="M395" s="145">
        <v>555</v>
      </c>
      <c r="N395" s="199">
        <f t="shared" si="189"/>
        <v>555</v>
      </c>
      <c r="O395" s="474"/>
      <c r="P395" s="474"/>
      <c r="Q395" s="237">
        <v>555</v>
      </c>
      <c r="R395" s="387"/>
      <c r="S395" s="387"/>
      <c r="T395" s="123"/>
      <c r="U395" s="116"/>
      <c r="V395" s="116"/>
      <c r="W395" s="116"/>
      <c r="X395" s="266"/>
      <c r="Y395" s="266"/>
      <c r="Z395" s="266"/>
      <c r="AA395" s="148"/>
      <c r="AB395" s="148"/>
    </row>
    <row r="396" spans="1:28" ht="18.75" customHeight="1">
      <c r="A396" s="208" t="str">
        <f t="shared" si="118"/>
        <v>43 - 5004426.MONITOREO, SUPERVISION, EVALUACION Y CONTROL DEL PROGRAMA ARTICULADO NUTRICIONAL</v>
      </c>
      <c r="B396" s="208" t="str">
        <f t="shared" si="181"/>
        <v>3000001.ACCIONES COMUNES</v>
      </c>
      <c r="C396" s="208" t="str">
        <f t="shared" si="182"/>
        <v>1001.PRODUCTOS ESPECIFICOS PARA DESARROLLO INFANTIL TEMPRANO</v>
      </c>
      <c r="D396" s="209" t="str">
        <f t="shared" si="121"/>
        <v>00. RECURSOS ORDINARIOS</v>
      </c>
      <c r="E396" s="210" t="str">
        <f t="shared" si="122"/>
        <v>DIRECCION EJECUTIVA DE GESTION ESTRATEGICA Y ARTICULACION EN SALUD PUBLICA</v>
      </c>
      <c r="F396" s="210" t="str">
        <f t="shared" si="123"/>
        <v>DIRECCION DE ATENCION INTEGRAL DE SALUD</v>
      </c>
      <c r="G396" s="95" t="str">
        <f t="shared" si="124"/>
        <v>00. RECURSOS ORDINARIOS</v>
      </c>
      <c r="H396" s="111" t="s">
        <v>384</v>
      </c>
      <c r="I396" s="308" t="s">
        <v>385</v>
      </c>
      <c r="J396" s="751" t="s">
        <v>452</v>
      </c>
      <c r="K396" s="323" t="s">
        <v>168</v>
      </c>
      <c r="L396" s="475">
        <v>386</v>
      </c>
      <c r="M396" s="237">
        <v>1.92</v>
      </c>
      <c r="N396" s="199">
        <v>742</v>
      </c>
      <c r="O396" s="474"/>
      <c r="P396" s="474"/>
      <c r="Q396" s="237">
        <f t="shared" ref="Q396:Q398" si="190">N396</f>
        <v>742</v>
      </c>
      <c r="R396" s="387"/>
      <c r="S396" s="387"/>
      <c r="T396" s="123"/>
      <c r="U396" s="116"/>
      <c r="V396" s="116"/>
      <c r="W396" s="116"/>
      <c r="X396" s="266"/>
      <c r="Y396" s="266"/>
      <c r="Z396" s="266"/>
      <c r="AA396" s="148"/>
      <c r="AB396" s="148"/>
    </row>
    <row r="397" spans="1:28" ht="18.75" customHeight="1">
      <c r="A397" s="208" t="str">
        <f t="shared" si="118"/>
        <v>43 - 5004426.MONITOREO, SUPERVISION, EVALUACION Y CONTROL DEL PROGRAMA ARTICULADO NUTRICIONAL</v>
      </c>
      <c r="B397" s="208" t="str">
        <f t="shared" si="181"/>
        <v>3000001.ACCIONES COMUNES</v>
      </c>
      <c r="C397" s="208" t="str">
        <f t="shared" si="182"/>
        <v>1001.PRODUCTOS ESPECIFICOS PARA DESARROLLO INFANTIL TEMPRANO</v>
      </c>
      <c r="D397" s="209" t="str">
        <f t="shared" si="121"/>
        <v>00. RECURSOS ORDINARIOS</v>
      </c>
      <c r="E397" s="210" t="str">
        <f t="shared" si="122"/>
        <v>DIRECCION EJECUTIVA DE GESTION ESTRATEGICA Y ARTICULACION EN SALUD PUBLICA</v>
      </c>
      <c r="F397" s="210" t="str">
        <f t="shared" si="123"/>
        <v>DIRECCION DE ATENCION INTEGRAL DE SALUD</v>
      </c>
      <c r="G397" s="95" t="str">
        <f t="shared" si="124"/>
        <v>00. RECURSOS ORDINARIOS</v>
      </c>
      <c r="H397" s="111" t="s">
        <v>384</v>
      </c>
      <c r="I397" s="308" t="s">
        <v>387</v>
      </c>
      <c r="J397" s="751" t="s">
        <v>388</v>
      </c>
      <c r="K397" s="323" t="s">
        <v>168</v>
      </c>
      <c r="L397" s="475">
        <v>360</v>
      </c>
      <c r="M397" s="237">
        <v>0.7</v>
      </c>
      <c r="N397" s="237">
        <f>L397*M397</f>
        <v>251.99999999999997</v>
      </c>
      <c r="O397" s="474"/>
      <c r="P397" s="474"/>
      <c r="Q397" s="237">
        <f t="shared" si="190"/>
        <v>251.99999999999997</v>
      </c>
      <c r="R397" s="387"/>
      <c r="S397" s="387"/>
      <c r="T397" s="123"/>
      <c r="U397" s="116"/>
      <c r="V397" s="116"/>
      <c r="W397" s="116"/>
      <c r="X397" s="266"/>
      <c r="Y397" s="266"/>
      <c r="Z397" s="266"/>
      <c r="AA397" s="148"/>
      <c r="AB397" s="148"/>
    </row>
    <row r="398" spans="1:28" ht="25.5" customHeight="1">
      <c r="A398" s="208" t="str">
        <f t="shared" si="118"/>
        <v>43 - 5004426.MONITOREO, SUPERVISION, EVALUACION Y CONTROL DEL PROGRAMA ARTICULADO NUTRICIONAL</v>
      </c>
      <c r="B398" s="208" t="str">
        <f t="shared" si="181"/>
        <v>3000001.ACCIONES COMUNES</v>
      </c>
      <c r="C398" s="208" t="str">
        <f t="shared" si="182"/>
        <v>1001.PRODUCTOS ESPECIFICOS PARA DESARROLLO INFANTIL TEMPRANO</v>
      </c>
      <c r="D398" s="209" t="str">
        <f t="shared" si="121"/>
        <v>00. RECURSOS ORDINARIOS</v>
      </c>
      <c r="E398" s="210" t="str">
        <f t="shared" si="122"/>
        <v>DIRECCION EJECUTIVA DE GESTION ESTRATEGICA Y ARTICULACION EN SALUD PUBLICA</v>
      </c>
      <c r="F398" s="210" t="str">
        <f t="shared" si="123"/>
        <v>DIRECCION DE ATENCION INTEGRAL DE SALUD</v>
      </c>
      <c r="G398" s="95" t="str">
        <f t="shared" si="124"/>
        <v>00. RECURSOS ORDINARIOS</v>
      </c>
      <c r="H398" s="143" t="s">
        <v>421</v>
      </c>
      <c r="I398" s="112" t="s">
        <v>422</v>
      </c>
      <c r="J398" s="703" t="s">
        <v>423</v>
      </c>
      <c r="K398" s="206" t="s">
        <v>424</v>
      </c>
      <c r="L398" s="114">
        <v>49</v>
      </c>
      <c r="M398" s="116">
        <v>10</v>
      </c>
      <c r="N398" s="116">
        <f>M398*L398</f>
        <v>490</v>
      </c>
      <c r="O398" s="236"/>
      <c r="P398" s="236"/>
      <c r="Q398" s="236">
        <f t="shared" si="190"/>
        <v>490</v>
      </c>
      <c r="R398" s="476"/>
      <c r="S398" s="476"/>
      <c r="T398" s="476"/>
      <c r="U398" s="476"/>
      <c r="V398" s="476"/>
      <c r="W398" s="476"/>
      <c r="X398" s="476"/>
      <c r="Y398" s="476"/>
      <c r="Z398" s="476"/>
      <c r="AA398" s="148"/>
      <c r="AB398" s="148"/>
    </row>
    <row r="399" spans="1:28" ht="18" customHeight="1">
      <c r="A399" s="92" t="str">
        <f t="shared" si="118"/>
        <v>43 - 5004426.MONITOREO, SUPERVISION, EVALUACION Y CONTROL DEL PROGRAMA ARTICULADO NUTRICIONAL</v>
      </c>
      <c r="B399" s="92" t="str">
        <f t="shared" si="181"/>
        <v>3000001.ACCIONES COMUNES</v>
      </c>
      <c r="C399" s="92" t="str">
        <f t="shared" si="182"/>
        <v>1001.PRODUCTOS ESPECIFICOS PARA DESARROLLO INFANTIL TEMPRANO</v>
      </c>
      <c r="D399" s="93" t="str">
        <f t="shared" si="121"/>
        <v>00. RECURSOS ORDINARIOS</v>
      </c>
      <c r="E399" s="94" t="str">
        <f t="shared" si="122"/>
        <v>DIRECCION EJECUTIVA DE GESTION ESTRATEGICA Y ARTICULACION EN SALUD PUBLICA</v>
      </c>
      <c r="F399" s="94" t="str">
        <f t="shared" si="123"/>
        <v>DIRECCION DE ATENCION INTEGRAL DE SALUD</v>
      </c>
      <c r="G399" s="95" t="str">
        <f t="shared" si="124"/>
        <v>00. RECURSOS ORDINARIOS</v>
      </c>
      <c r="H399" s="124"/>
      <c r="I399" s="111"/>
      <c r="J399" s="742" t="s">
        <v>330</v>
      </c>
      <c r="K399" s="255"/>
      <c r="L399" s="114"/>
      <c r="M399" s="322"/>
      <c r="N399" s="477">
        <f t="shared" ref="N399:V399" si="191">SUM(N385:N398)</f>
        <v>26999.99</v>
      </c>
      <c r="O399" s="478">
        <f t="shared" si="191"/>
        <v>0</v>
      </c>
      <c r="P399" s="478">
        <f t="shared" si="191"/>
        <v>8494.99</v>
      </c>
      <c r="Q399" s="478">
        <f t="shared" si="191"/>
        <v>6279</v>
      </c>
      <c r="R399" s="478">
        <f t="shared" si="191"/>
        <v>3940</v>
      </c>
      <c r="S399" s="478">
        <f t="shared" si="191"/>
        <v>4240</v>
      </c>
      <c r="T399" s="478">
        <f t="shared" si="191"/>
        <v>4046</v>
      </c>
      <c r="U399" s="478">
        <f t="shared" si="191"/>
        <v>0</v>
      </c>
      <c r="V399" s="478">
        <f t="shared" si="191"/>
        <v>0</v>
      </c>
      <c r="W399" s="478">
        <f t="shared" ref="W399:Z399" si="192">SUM(W385:W397)</f>
        <v>0</v>
      </c>
      <c r="X399" s="478">
        <f t="shared" si="192"/>
        <v>0</v>
      </c>
      <c r="Y399" s="478">
        <f t="shared" si="192"/>
        <v>0</v>
      </c>
      <c r="Z399" s="478">
        <f t="shared" si="192"/>
        <v>0</v>
      </c>
      <c r="AA399" s="148"/>
      <c r="AB399" s="148"/>
    </row>
    <row r="400" spans="1:28" ht="14.25" customHeight="1">
      <c r="A400" s="92" t="str">
        <f t="shared" si="118"/>
        <v>43 - 5004426.MONITOREO, SUPERVISION, EVALUACION Y CONTROL DEL PROGRAMA ARTICULADO NUTRICIONAL</v>
      </c>
      <c r="B400" s="92" t="str">
        <f t="shared" si="181"/>
        <v>3000001.ACCIONES COMUNES</v>
      </c>
      <c r="C400" s="92" t="str">
        <f t="shared" si="182"/>
        <v>1001.PRODUCTOS ESPECIFICOS PARA DESARROLLO INFANTIL TEMPRANO</v>
      </c>
      <c r="D400" s="93" t="str">
        <f t="shared" si="121"/>
        <v>00. RECURSOS ORDINARIOS</v>
      </c>
      <c r="E400" s="94" t="str">
        <f t="shared" si="122"/>
        <v>DIRECCION EJECUTIVA DE GESTION ESTRATEGICA Y ARTICULACION EN SALUD PUBLICA</v>
      </c>
      <c r="F400" s="94" t="str">
        <f t="shared" si="123"/>
        <v>DIRECCION DE ATENCION INTEGRAL DE SALUD</v>
      </c>
      <c r="G400" s="95" t="str">
        <f t="shared" si="124"/>
        <v>00. RECURSOS ORDINARIOS</v>
      </c>
      <c r="H400" s="258"/>
      <c r="I400" s="479"/>
      <c r="J400" s="712" t="s">
        <v>332</v>
      </c>
      <c r="K400" s="467"/>
      <c r="L400" s="182"/>
      <c r="M400" s="468"/>
      <c r="N400" s="480">
        <f t="shared" ref="N400:Z400" si="193">N399</f>
        <v>26999.99</v>
      </c>
      <c r="O400" s="469">
        <f t="shared" si="193"/>
        <v>0</v>
      </c>
      <c r="P400" s="469">
        <f t="shared" si="193"/>
        <v>8494.99</v>
      </c>
      <c r="Q400" s="469">
        <f t="shared" si="193"/>
        <v>6279</v>
      </c>
      <c r="R400" s="469">
        <f t="shared" si="193"/>
        <v>3940</v>
      </c>
      <c r="S400" s="469">
        <f t="shared" si="193"/>
        <v>4240</v>
      </c>
      <c r="T400" s="469">
        <f t="shared" si="193"/>
        <v>4046</v>
      </c>
      <c r="U400" s="469">
        <f t="shared" si="193"/>
        <v>0</v>
      </c>
      <c r="V400" s="469">
        <f t="shared" si="193"/>
        <v>0</v>
      </c>
      <c r="W400" s="469">
        <f t="shared" si="193"/>
        <v>0</v>
      </c>
      <c r="X400" s="469">
        <f t="shared" si="193"/>
        <v>0</v>
      </c>
      <c r="Y400" s="469">
        <f t="shared" si="193"/>
        <v>0</v>
      </c>
      <c r="Z400" s="469">
        <f t="shared" si="193"/>
        <v>0</v>
      </c>
      <c r="AA400" s="148"/>
      <c r="AB400" s="148"/>
    </row>
    <row r="401" spans="1:28" ht="14.25" customHeight="1">
      <c r="A401" s="92" t="str">
        <f t="shared" si="118"/>
        <v>43 - 5004426.MONITOREO, SUPERVISION, EVALUACION Y CONTROL DEL PROGRAMA ARTICULADO NUTRICIONAL</v>
      </c>
      <c r="B401" s="92" t="str">
        <f t="shared" si="181"/>
        <v>3000001.ACCIONES COMUNES</v>
      </c>
      <c r="C401" s="92" t="str">
        <f t="shared" si="182"/>
        <v>1001.PRODUCTOS ESPECIFICOS PARA DESARROLLO INFANTIL TEMPRANO</v>
      </c>
      <c r="D401" s="93" t="str">
        <f t="shared" si="121"/>
        <v>00. RECURSOS ORDINARIOS</v>
      </c>
      <c r="E401" s="94" t="str">
        <f t="shared" si="122"/>
        <v>DIRECCION EJECUTIVA DE GESTION ESTRATEGICA Y ARTICULACION EN SALUD PUBLICA</v>
      </c>
      <c r="F401" s="94" t="str">
        <f t="shared" si="123"/>
        <v>DIRECCION DE ATENCION INTEGRAL DE SALUD</v>
      </c>
      <c r="G401" s="95" t="str">
        <f t="shared" si="124"/>
        <v>00. RECURSOS ORDINARIOS</v>
      </c>
      <c r="H401" s="249"/>
      <c r="I401" s="481" t="s">
        <v>503</v>
      </c>
      <c r="J401" s="769"/>
      <c r="K401" s="483"/>
      <c r="L401" s="484"/>
      <c r="M401" s="482"/>
      <c r="N401" s="485">
        <f t="shared" ref="N401:Z401" si="194">N256+N264+N295+N310+N333+N352+N382+N400</f>
        <v>292773.49599999998</v>
      </c>
      <c r="O401" s="485">
        <f t="shared" si="194"/>
        <v>320</v>
      </c>
      <c r="P401" s="485">
        <f t="shared" si="194"/>
        <v>66946.995999999999</v>
      </c>
      <c r="Q401" s="485">
        <f t="shared" si="194"/>
        <v>151639.5</v>
      </c>
      <c r="R401" s="485">
        <f t="shared" si="194"/>
        <v>19746</v>
      </c>
      <c r="S401" s="485">
        <f t="shared" si="194"/>
        <v>22751</v>
      </c>
      <c r="T401" s="485">
        <f t="shared" si="194"/>
        <v>22950</v>
      </c>
      <c r="U401" s="485">
        <f t="shared" si="194"/>
        <v>4820</v>
      </c>
      <c r="V401" s="485">
        <f t="shared" si="194"/>
        <v>2320</v>
      </c>
      <c r="W401" s="485">
        <f t="shared" si="194"/>
        <v>320</v>
      </c>
      <c r="X401" s="485">
        <f t="shared" si="194"/>
        <v>320</v>
      </c>
      <c r="Y401" s="485">
        <f t="shared" si="194"/>
        <v>320</v>
      </c>
      <c r="Z401" s="485">
        <f t="shared" si="194"/>
        <v>320</v>
      </c>
      <c r="AA401" s="104"/>
      <c r="AB401" s="104"/>
    </row>
    <row r="402" spans="1:28" ht="6.75" customHeight="1">
      <c r="A402" s="92" t="str">
        <f t="shared" si="118"/>
        <v>43 - 5004426.MONITOREO, SUPERVISION, EVALUACION Y CONTROL DEL PROGRAMA ARTICULADO NUTRICIONAL</v>
      </c>
      <c r="B402" s="92" t="str">
        <f t="shared" si="181"/>
        <v>3000001.ACCIONES COMUNES</v>
      </c>
      <c r="C402" s="92" t="str">
        <f t="shared" si="182"/>
        <v>1001.PRODUCTOS ESPECIFICOS PARA DESARROLLO INFANTIL TEMPRANO</v>
      </c>
      <c r="D402" s="93" t="str">
        <f t="shared" si="121"/>
        <v>00. RECURSOS ORDINARIOS</v>
      </c>
      <c r="E402" s="94" t="str">
        <f t="shared" si="122"/>
        <v>DIRECCION EJECUTIVA DE GESTION ESTRATEGICA Y ARTICULACION EN SALUD PUBLICA</v>
      </c>
      <c r="F402" s="94" t="str">
        <f t="shared" si="123"/>
        <v>DIRECCION DE ATENCION INTEGRAL DE SALUD</v>
      </c>
      <c r="G402" s="95" t="str">
        <f t="shared" si="124"/>
        <v>00. RECURSOS ORDINARIOS</v>
      </c>
      <c r="H402" s="250"/>
      <c r="I402" s="249"/>
      <c r="J402" s="770"/>
      <c r="K402" s="486"/>
      <c r="L402" s="487"/>
      <c r="M402" s="249"/>
      <c r="N402" s="488"/>
      <c r="O402" s="488"/>
      <c r="P402" s="488"/>
      <c r="Q402" s="488"/>
      <c r="R402" s="488"/>
      <c r="S402" s="488"/>
      <c r="T402" s="488"/>
      <c r="U402" s="488"/>
      <c r="V402" s="488"/>
      <c r="W402" s="488"/>
      <c r="X402" s="488"/>
      <c r="Y402" s="488"/>
      <c r="Z402" s="488"/>
      <c r="AA402" s="104"/>
      <c r="AB402" s="104"/>
    </row>
    <row r="403" spans="1:28" ht="12" customHeight="1">
      <c r="A403" s="92" t="str">
        <f t="shared" si="118"/>
        <v>43 - 5004426.MONITOREO, SUPERVISION, EVALUACION Y CONTROL DEL PROGRAMA ARTICULADO NUTRICIONAL</v>
      </c>
      <c r="B403" s="92" t="str">
        <f t="shared" si="181"/>
        <v>3000001.ACCIONES COMUNES</v>
      </c>
      <c r="C403" s="92" t="str">
        <f t="shared" si="182"/>
        <v>1001.PRODUCTOS ESPECIFICOS PARA DESARROLLO INFANTIL TEMPRANO</v>
      </c>
      <c r="D403" s="93" t="str">
        <f t="shared" si="121"/>
        <v>00. RECURSOS ORDINARIOS</v>
      </c>
      <c r="E403" s="94" t="str">
        <f t="shared" si="122"/>
        <v>DIRECCION EJECUTIVA DE GESTION ESTRATEGICA Y ARTICULACION EN SALUD PUBLICA</v>
      </c>
      <c r="F403" s="94" t="str">
        <f t="shared" si="123"/>
        <v>DIRECCION DE ATENCION INTEGRAL DE SALUD</v>
      </c>
      <c r="G403" s="95" t="str">
        <f t="shared" si="124"/>
        <v>00. RECURSOS ORDINARIOS</v>
      </c>
      <c r="H403" s="124" t="s">
        <v>366</v>
      </c>
      <c r="I403" s="489" t="s">
        <v>55</v>
      </c>
      <c r="J403" s="770"/>
      <c r="K403" s="490"/>
      <c r="L403" s="491"/>
      <c r="M403" s="127"/>
      <c r="N403" s="456"/>
      <c r="O403" s="457"/>
      <c r="P403" s="128"/>
      <c r="Q403" s="128"/>
      <c r="R403" s="128"/>
      <c r="S403" s="128"/>
      <c r="T403" s="128"/>
      <c r="U403" s="128"/>
      <c r="V403" s="128"/>
      <c r="W403" s="128"/>
      <c r="X403" s="128"/>
      <c r="Y403" s="128"/>
      <c r="Z403" s="128"/>
      <c r="AA403" s="104"/>
      <c r="AB403" s="104"/>
    </row>
    <row r="404" spans="1:28" ht="14.25" customHeight="1">
      <c r="A404" s="92" t="str">
        <f t="shared" si="118"/>
        <v>43 - 5004426.MONITOREO, SUPERVISION, EVALUACION Y CONTROL DEL PROGRAMA ARTICULADO NUTRICIONAL</v>
      </c>
      <c r="B404" s="92" t="str">
        <f t="shared" si="181"/>
        <v>3000001.ACCIONES COMUNES</v>
      </c>
      <c r="C404" s="92" t="str">
        <f t="shared" si="182"/>
        <v>1001.PRODUCTOS ESPECIFICOS PARA DESARROLLO INFANTIL TEMPRANO</v>
      </c>
      <c r="D404" s="93" t="str">
        <f t="shared" si="121"/>
        <v>00. RECURSOS ORDINARIOS</v>
      </c>
      <c r="E404" s="94" t="str">
        <f t="shared" si="122"/>
        <v>DIRECCION EJECUTIVA DE GESTION ESTRATEGICA Y ARTICULACION EN SALUD PUBLICA</v>
      </c>
      <c r="F404" s="94" t="str">
        <f t="shared" si="123"/>
        <v>DIRECCION DE ATENCION INTEGRAL DE SALUD</v>
      </c>
      <c r="G404" s="95" t="str">
        <f t="shared" si="124"/>
        <v>00. RECURSOS ORDINARIOS</v>
      </c>
      <c r="H404" s="189" t="s">
        <v>504</v>
      </c>
      <c r="I404" s="446"/>
      <c r="J404" s="696"/>
      <c r="K404" s="126"/>
      <c r="L404" s="127"/>
      <c r="M404" s="128"/>
      <c r="N404" s="128"/>
      <c r="O404" s="128"/>
      <c r="P404" s="128"/>
      <c r="Q404" s="128"/>
      <c r="R404" s="128"/>
      <c r="S404" s="128"/>
      <c r="T404" s="128"/>
      <c r="U404" s="128"/>
      <c r="V404" s="128"/>
      <c r="W404" s="128"/>
      <c r="X404" s="128"/>
      <c r="Y404" s="128"/>
      <c r="Z404" s="128"/>
      <c r="AA404" s="104"/>
      <c r="AB404" s="104"/>
    </row>
    <row r="405" spans="1:28" ht="28.5" customHeight="1">
      <c r="A405" s="92" t="str">
        <f t="shared" si="118"/>
        <v>43 - 5004426.MONITOREO, SUPERVISION, EVALUACION Y CONTROL DEL PROGRAMA ARTICULADO NUTRICIONAL</v>
      </c>
      <c r="B405" s="92" t="str">
        <f t="shared" si="181"/>
        <v>3000001.ACCIONES COMUNES</v>
      </c>
      <c r="C405" s="92" t="str">
        <f t="shared" si="182"/>
        <v>1001.PRODUCTOS ESPECIFICOS PARA DESARROLLO INFANTIL TEMPRANO</v>
      </c>
      <c r="D405" s="93" t="str">
        <f t="shared" si="121"/>
        <v>00. RECURSOS ORDINARIOS</v>
      </c>
      <c r="E405" s="94" t="str">
        <f t="shared" si="122"/>
        <v>DIRECCION EJECUTIVA DE GESTION ESTRATEGICA Y ARTICULACION EN SALUD PUBLICA</v>
      </c>
      <c r="F405" s="94" t="str">
        <f t="shared" si="123"/>
        <v>DIRECCION DE ATENCION INTEGRAL DE SALUD</v>
      </c>
      <c r="G405" s="95" t="str">
        <f t="shared" si="124"/>
        <v>00. RECURSOS ORDINARIOS</v>
      </c>
      <c r="H405" s="397" t="s">
        <v>142</v>
      </c>
      <c r="I405" s="982" t="s">
        <v>505</v>
      </c>
      <c r="J405" s="954"/>
      <c r="K405" s="954"/>
      <c r="L405" s="954"/>
      <c r="M405" s="954"/>
      <c r="N405" s="954"/>
      <c r="O405" s="954"/>
      <c r="P405" s="954"/>
      <c r="Q405" s="954"/>
      <c r="R405" s="954"/>
      <c r="S405" s="954"/>
      <c r="T405" s="954"/>
      <c r="U405" s="954"/>
      <c r="V405" s="954"/>
      <c r="W405" s="954"/>
      <c r="X405" s="954"/>
      <c r="Y405" s="954"/>
      <c r="Z405" s="953"/>
      <c r="AA405" s="104"/>
      <c r="AB405" s="104"/>
    </row>
    <row r="406" spans="1:28" ht="27" customHeight="1">
      <c r="A406" s="92" t="str">
        <f t="shared" si="118"/>
        <v>43 - 5004426.MONITOREO, SUPERVISION, EVALUACION Y CONTROL DEL PROGRAMA ARTICULADO NUTRICIONAL</v>
      </c>
      <c r="B406" s="92" t="str">
        <f t="shared" si="181"/>
        <v>3000001.ACCIONES COMUNES</v>
      </c>
      <c r="C406" s="92" t="str">
        <f t="shared" si="182"/>
        <v>1001.PRODUCTOS ESPECIFICOS PARA DESARROLLO INFANTIL TEMPRANO</v>
      </c>
      <c r="D406" s="93" t="str">
        <f t="shared" si="121"/>
        <v>00. RECURSOS ORDINARIOS</v>
      </c>
      <c r="E406" s="94" t="str">
        <f t="shared" si="122"/>
        <v>DIRECCION EJECUTIVA DE GESTION ESTRATEGICA Y ARTICULACION EN SALUD PUBLICA</v>
      </c>
      <c r="F406" s="94" t="str">
        <f t="shared" si="123"/>
        <v>DIRECCION DE ATENCION INTEGRAL DE SALUD</v>
      </c>
      <c r="G406" s="95" t="str">
        <f t="shared" si="124"/>
        <v>00. RECURSOS ORDINARIOS</v>
      </c>
      <c r="H406" s="111" t="s">
        <v>144</v>
      </c>
      <c r="I406" s="112" t="s">
        <v>145</v>
      </c>
      <c r="J406" s="720" t="s">
        <v>506</v>
      </c>
      <c r="K406" s="113" t="s">
        <v>147</v>
      </c>
      <c r="L406" s="114">
        <v>18</v>
      </c>
      <c r="M406" s="116">
        <v>210</v>
      </c>
      <c r="N406" s="117">
        <f t="shared" ref="N406:N407" si="195">M406*L406</f>
        <v>3780</v>
      </c>
      <c r="O406" s="118"/>
      <c r="P406" s="118">
        <v>1260</v>
      </c>
      <c r="Q406" s="118">
        <v>1260</v>
      </c>
      <c r="R406" s="118">
        <v>1260</v>
      </c>
      <c r="S406" s="118"/>
      <c r="T406" s="118"/>
      <c r="U406" s="249"/>
      <c r="V406" s="118"/>
      <c r="W406" s="118"/>
      <c r="X406" s="118"/>
      <c r="Y406" s="118"/>
      <c r="Z406" s="118"/>
      <c r="AA406" s="104"/>
      <c r="AB406" s="104"/>
    </row>
    <row r="407" spans="1:28" ht="26.25" customHeight="1">
      <c r="A407" s="92" t="str">
        <f t="shared" si="118"/>
        <v>43 - 5004426.MONITOREO, SUPERVISION, EVALUACION Y CONTROL DEL PROGRAMA ARTICULADO NUTRICIONAL</v>
      </c>
      <c r="B407" s="92" t="str">
        <f t="shared" si="181"/>
        <v>3000001.ACCIONES COMUNES</v>
      </c>
      <c r="C407" s="92" t="str">
        <f t="shared" si="182"/>
        <v>1001.PRODUCTOS ESPECIFICOS PARA DESARROLLO INFANTIL TEMPRANO</v>
      </c>
      <c r="D407" s="93" t="str">
        <f t="shared" si="121"/>
        <v>00. RECURSOS ORDINARIOS</v>
      </c>
      <c r="E407" s="94" t="str">
        <f t="shared" si="122"/>
        <v>DIRECCION EJECUTIVA DE GESTION ESTRATEGICA Y ARTICULACION EN SALUD PUBLICA</v>
      </c>
      <c r="F407" s="94" t="str">
        <f t="shared" si="123"/>
        <v>DIRECCION DE ATENCION INTEGRAL DE SALUD</v>
      </c>
      <c r="G407" s="95" t="str">
        <f t="shared" si="124"/>
        <v>00. RECURSOS ORDINARIOS</v>
      </c>
      <c r="H407" s="140" t="s">
        <v>433</v>
      </c>
      <c r="I407" s="122" t="s">
        <v>160</v>
      </c>
      <c r="J407" s="700" t="s">
        <v>161</v>
      </c>
      <c r="K407" s="255" t="s">
        <v>147</v>
      </c>
      <c r="L407" s="114">
        <v>10</v>
      </c>
      <c r="M407" s="116">
        <v>120</v>
      </c>
      <c r="N407" s="117">
        <f t="shared" si="195"/>
        <v>1200</v>
      </c>
      <c r="O407" s="118"/>
      <c r="P407" s="118">
        <v>400</v>
      </c>
      <c r="Q407" s="118">
        <v>400</v>
      </c>
      <c r="R407" s="118">
        <v>400</v>
      </c>
      <c r="S407" s="118"/>
      <c r="T407" s="118"/>
      <c r="U407" s="118"/>
      <c r="V407" s="118"/>
      <c r="W407" s="118"/>
      <c r="X407" s="118"/>
      <c r="Y407" s="118"/>
      <c r="Z407" s="118"/>
      <c r="AA407" s="104"/>
      <c r="AB407" s="104"/>
    </row>
    <row r="408" spans="1:28" ht="12" customHeight="1">
      <c r="A408" s="92" t="str">
        <f t="shared" si="118"/>
        <v>43 - 5004426.MONITOREO, SUPERVISION, EVALUACION Y CONTROL DEL PROGRAMA ARTICULADO NUTRICIONAL</v>
      </c>
      <c r="B408" s="92" t="str">
        <f t="shared" si="181"/>
        <v>3000001.ACCIONES COMUNES</v>
      </c>
      <c r="C408" s="92" t="str">
        <f t="shared" si="182"/>
        <v>1001.PRODUCTOS ESPECIFICOS PARA DESARROLLO INFANTIL TEMPRANO</v>
      </c>
      <c r="D408" s="93" t="str">
        <f t="shared" si="121"/>
        <v>00. RECURSOS ORDINARIOS</v>
      </c>
      <c r="E408" s="94" t="str">
        <f t="shared" si="122"/>
        <v>DIRECCION EJECUTIVA DE GESTION ESTRATEGICA Y ARTICULACION EN SALUD PUBLICA</v>
      </c>
      <c r="F408" s="94" t="str">
        <f t="shared" si="123"/>
        <v>DIRECCION DE ATENCION INTEGRAL DE SALUD</v>
      </c>
      <c r="G408" s="95" t="str">
        <f t="shared" si="124"/>
        <v>00. RECURSOS ORDINARIOS</v>
      </c>
      <c r="H408" s="492" t="s">
        <v>153</v>
      </c>
      <c r="I408" s="493"/>
      <c r="J408" s="771"/>
      <c r="K408" s="494"/>
      <c r="L408" s="380"/>
      <c r="M408" s="381"/>
      <c r="N408" s="404">
        <f t="shared" ref="N408:Z408" si="196">SUM(N406:N407)</f>
        <v>4980</v>
      </c>
      <c r="O408" s="404">
        <f t="shared" si="196"/>
        <v>0</v>
      </c>
      <c r="P408" s="404">
        <f t="shared" si="196"/>
        <v>1660</v>
      </c>
      <c r="Q408" s="404">
        <f t="shared" si="196"/>
        <v>1660</v>
      </c>
      <c r="R408" s="404">
        <f t="shared" si="196"/>
        <v>1660</v>
      </c>
      <c r="S408" s="404">
        <f t="shared" si="196"/>
        <v>0</v>
      </c>
      <c r="T408" s="404">
        <f t="shared" si="196"/>
        <v>0</v>
      </c>
      <c r="U408" s="404">
        <f t="shared" si="196"/>
        <v>0</v>
      </c>
      <c r="V408" s="404">
        <f t="shared" si="196"/>
        <v>0</v>
      </c>
      <c r="W408" s="404">
        <f t="shared" si="196"/>
        <v>0</v>
      </c>
      <c r="X408" s="404">
        <f t="shared" si="196"/>
        <v>0</v>
      </c>
      <c r="Y408" s="404">
        <f t="shared" si="196"/>
        <v>0</v>
      </c>
      <c r="Z408" s="404">
        <f t="shared" si="196"/>
        <v>0</v>
      </c>
      <c r="AA408" s="104"/>
      <c r="AB408" s="104"/>
    </row>
    <row r="409" spans="1:28" ht="12" customHeight="1">
      <c r="A409" s="92" t="str">
        <f t="shared" si="118"/>
        <v>43 - 5004426.MONITOREO, SUPERVISION, EVALUACION Y CONTROL DEL PROGRAMA ARTICULADO NUTRICIONAL</v>
      </c>
      <c r="B409" s="92" t="str">
        <f t="shared" ref="B409:B440" si="197">VLOOKUP(A409,Estructura,3,FALSE)</f>
        <v>3000001.ACCIONES COMUNES</v>
      </c>
      <c r="C409" s="92" t="str">
        <f t="shared" ref="C409:C440" si="198">VLOOKUP(A409,Estructura,2,FALSE)</f>
        <v>1001.PRODUCTOS ESPECIFICOS PARA DESARROLLO INFANTIL TEMPRANO</v>
      </c>
      <c r="D409" s="93" t="str">
        <f t="shared" si="121"/>
        <v>00. RECURSOS ORDINARIOS</v>
      </c>
      <c r="E409" s="94" t="str">
        <f t="shared" si="122"/>
        <v>DIRECCION EJECUTIVA DE GESTION ESTRATEGICA Y ARTICULACION EN SALUD PUBLICA</v>
      </c>
      <c r="F409" s="94" t="str">
        <f t="shared" si="123"/>
        <v>DIRECCION DE ATENCION INTEGRAL DE SALUD</v>
      </c>
      <c r="G409" s="95" t="str">
        <f t="shared" si="124"/>
        <v>00. RECURSOS ORDINARIOS</v>
      </c>
      <c r="H409" s="397" t="s">
        <v>142</v>
      </c>
      <c r="I409" s="982" t="s">
        <v>507</v>
      </c>
      <c r="J409" s="954"/>
      <c r="K409" s="954"/>
      <c r="L409" s="954"/>
      <c r="M409" s="954"/>
      <c r="N409" s="954"/>
      <c r="O409" s="954"/>
      <c r="P409" s="954"/>
      <c r="Q409" s="954"/>
      <c r="R409" s="954"/>
      <c r="S409" s="954"/>
      <c r="T409" s="954"/>
      <c r="U409" s="954"/>
      <c r="V409" s="954"/>
      <c r="W409" s="954"/>
      <c r="X409" s="954"/>
      <c r="Y409" s="954"/>
      <c r="Z409" s="953"/>
      <c r="AA409" s="104"/>
      <c r="AB409" s="104"/>
    </row>
    <row r="410" spans="1:28" ht="25.5" customHeight="1">
      <c r="A410" s="92" t="str">
        <f t="shared" si="118"/>
        <v>43 - 5004426.MONITOREO, SUPERVISION, EVALUACION Y CONTROL DEL PROGRAMA ARTICULADO NUTRICIONAL</v>
      </c>
      <c r="B410" s="92" t="str">
        <f t="shared" si="197"/>
        <v>3000001.ACCIONES COMUNES</v>
      </c>
      <c r="C410" s="92" t="str">
        <f t="shared" si="198"/>
        <v>1001.PRODUCTOS ESPECIFICOS PARA DESARROLLO INFANTIL TEMPRANO</v>
      </c>
      <c r="D410" s="93" t="str">
        <f t="shared" si="121"/>
        <v>00. RECURSOS ORDINARIOS</v>
      </c>
      <c r="E410" s="94" t="str">
        <f t="shared" si="122"/>
        <v>DIRECCION EJECUTIVA DE GESTION ESTRATEGICA Y ARTICULACION EN SALUD PUBLICA</v>
      </c>
      <c r="F410" s="94" t="str">
        <f t="shared" si="123"/>
        <v>DIRECCION DE ATENCION INTEGRAL DE SALUD</v>
      </c>
      <c r="G410" s="95" t="str">
        <f t="shared" si="124"/>
        <v>00. RECURSOS ORDINARIOS</v>
      </c>
      <c r="H410" s="136" t="s">
        <v>144</v>
      </c>
      <c r="I410" s="112" t="s">
        <v>145</v>
      </c>
      <c r="J410" s="720" t="s">
        <v>508</v>
      </c>
      <c r="K410" s="113" t="s">
        <v>147</v>
      </c>
      <c r="L410" s="114">
        <v>24</v>
      </c>
      <c r="M410" s="116">
        <v>147</v>
      </c>
      <c r="N410" s="117">
        <f t="shared" ref="N410:N413" si="199">M410*L410</f>
        <v>3528</v>
      </c>
      <c r="O410" s="118"/>
      <c r="P410" s="118"/>
      <c r="Q410" s="118">
        <f t="shared" ref="Q410:Q411" si="200">N410</f>
        <v>3528</v>
      </c>
      <c r="R410" s="118"/>
      <c r="S410" s="118"/>
      <c r="T410" s="118"/>
      <c r="U410" s="118"/>
      <c r="V410" s="118"/>
      <c r="W410" s="118"/>
      <c r="X410" s="118"/>
      <c r="Y410" s="118"/>
      <c r="Z410" s="118"/>
      <c r="AA410" s="104"/>
      <c r="AB410" s="104"/>
    </row>
    <row r="411" spans="1:28" ht="27" customHeight="1">
      <c r="A411" s="92" t="str">
        <f t="shared" si="118"/>
        <v>43 - 5004426.MONITOREO, SUPERVISION, EVALUACION Y CONTROL DEL PROGRAMA ARTICULADO NUTRICIONAL</v>
      </c>
      <c r="B411" s="92" t="str">
        <f t="shared" si="197"/>
        <v>3000001.ACCIONES COMUNES</v>
      </c>
      <c r="C411" s="92" t="str">
        <f t="shared" si="198"/>
        <v>1001.PRODUCTOS ESPECIFICOS PARA DESARROLLO INFANTIL TEMPRANO</v>
      </c>
      <c r="D411" s="93" t="str">
        <f t="shared" si="121"/>
        <v>00. RECURSOS ORDINARIOS</v>
      </c>
      <c r="E411" s="94" t="str">
        <f t="shared" si="122"/>
        <v>DIRECCION EJECUTIVA DE GESTION ESTRATEGICA Y ARTICULACION EN SALUD PUBLICA</v>
      </c>
      <c r="F411" s="94" t="str">
        <f t="shared" si="123"/>
        <v>DIRECCION DE ATENCION INTEGRAL DE SALUD</v>
      </c>
      <c r="G411" s="95" t="str">
        <f t="shared" si="124"/>
        <v>00. RECURSOS ORDINARIOS</v>
      </c>
      <c r="H411" s="143" t="s">
        <v>433</v>
      </c>
      <c r="I411" s="144" t="s">
        <v>160</v>
      </c>
      <c r="J411" s="700" t="s">
        <v>161</v>
      </c>
      <c r="K411" s="255" t="s">
        <v>147</v>
      </c>
      <c r="L411" s="114">
        <v>9</v>
      </c>
      <c r="M411" s="116">
        <v>80</v>
      </c>
      <c r="N411" s="117">
        <f t="shared" si="199"/>
        <v>720</v>
      </c>
      <c r="O411" s="117"/>
      <c r="P411" s="117"/>
      <c r="Q411" s="118">
        <f t="shared" si="200"/>
        <v>720</v>
      </c>
      <c r="R411" s="118"/>
      <c r="S411" s="118"/>
      <c r="T411" s="118"/>
      <c r="U411" s="118"/>
      <c r="V411" s="118"/>
      <c r="W411" s="118"/>
      <c r="X411" s="118"/>
      <c r="Y411" s="118"/>
      <c r="Z411" s="118"/>
      <c r="AA411" s="104"/>
      <c r="AB411" s="104"/>
    </row>
    <row r="412" spans="1:28" ht="19.5" customHeight="1">
      <c r="A412" s="92" t="str">
        <f t="shared" si="118"/>
        <v>43 - 5004426.MONITOREO, SUPERVISION, EVALUACION Y CONTROL DEL PROGRAMA ARTICULADO NUTRICIONAL</v>
      </c>
      <c r="B412" s="92" t="str">
        <f t="shared" si="197"/>
        <v>3000001.ACCIONES COMUNES</v>
      </c>
      <c r="C412" s="92" t="str">
        <f t="shared" si="198"/>
        <v>1001.PRODUCTOS ESPECIFICOS PARA DESARROLLO INFANTIL TEMPRANO</v>
      </c>
      <c r="D412" s="93" t="str">
        <f t="shared" si="121"/>
        <v>00. RECURSOS ORDINARIOS</v>
      </c>
      <c r="E412" s="94" t="str">
        <f t="shared" si="122"/>
        <v>DIRECCION EJECUTIVA DE GESTION ESTRATEGICA Y ARTICULACION EN SALUD PUBLICA</v>
      </c>
      <c r="F412" s="94" t="str">
        <f t="shared" si="123"/>
        <v>DIRECCION DE ATENCION INTEGRAL DE SALUD</v>
      </c>
      <c r="G412" s="95" t="str">
        <f t="shared" si="124"/>
        <v>00. RECURSOS ORDINARIOS</v>
      </c>
      <c r="H412" s="111" t="s">
        <v>171</v>
      </c>
      <c r="I412" s="112" t="s">
        <v>228</v>
      </c>
      <c r="J412" s="720" t="s">
        <v>509</v>
      </c>
      <c r="K412" s="113" t="s">
        <v>168</v>
      </c>
      <c r="L412" s="114">
        <v>50</v>
      </c>
      <c r="M412" s="116">
        <v>0.4</v>
      </c>
      <c r="N412" s="117">
        <f t="shared" si="199"/>
        <v>20</v>
      </c>
      <c r="O412" s="117"/>
      <c r="P412" s="117">
        <f>N412</f>
        <v>20</v>
      </c>
      <c r="Q412" s="1"/>
      <c r="R412" s="118"/>
      <c r="S412" s="118"/>
      <c r="T412" s="118"/>
      <c r="U412" s="118"/>
      <c r="V412" s="118"/>
      <c r="W412" s="118"/>
      <c r="X412" s="118"/>
      <c r="Y412" s="118"/>
      <c r="Z412" s="118"/>
      <c r="AA412" s="104"/>
      <c r="AB412" s="104"/>
    </row>
    <row r="413" spans="1:28" ht="26.25" customHeight="1">
      <c r="A413" s="92" t="str">
        <f t="shared" si="118"/>
        <v>43 - 5004426.MONITOREO, SUPERVISION, EVALUACION Y CONTROL DEL PROGRAMA ARTICULADO NUTRICIONAL</v>
      </c>
      <c r="B413" s="92" t="str">
        <f t="shared" si="197"/>
        <v>3000001.ACCIONES COMUNES</v>
      </c>
      <c r="C413" s="92" t="str">
        <f t="shared" si="198"/>
        <v>1001.PRODUCTOS ESPECIFICOS PARA DESARROLLO INFANTIL TEMPRANO</v>
      </c>
      <c r="D413" s="93" t="str">
        <f t="shared" si="121"/>
        <v>00. RECURSOS ORDINARIOS</v>
      </c>
      <c r="E413" s="94" t="str">
        <f t="shared" si="122"/>
        <v>DIRECCION EJECUTIVA DE GESTION ESTRATEGICA Y ARTICULACION EN SALUD PUBLICA</v>
      </c>
      <c r="F413" s="94" t="str">
        <f t="shared" si="123"/>
        <v>DIRECCION DE ATENCION INTEGRAL DE SALUD</v>
      </c>
      <c r="G413" s="95" t="str">
        <f t="shared" si="124"/>
        <v>00. RECURSOS ORDINARIOS</v>
      </c>
      <c r="H413" s="143" t="s">
        <v>478</v>
      </c>
      <c r="I413" s="144" t="s">
        <v>303</v>
      </c>
      <c r="J413" s="729" t="s">
        <v>510</v>
      </c>
      <c r="K413" s="255" t="s">
        <v>147</v>
      </c>
      <c r="L413" s="114">
        <v>1</v>
      </c>
      <c r="M413" s="116">
        <v>2669</v>
      </c>
      <c r="N413" s="117">
        <f t="shared" si="199"/>
        <v>2669</v>
      </c>
      <c r="O413" s="117"/>
      <c r="P413" s="117"/>
      <c r="Q413" s="118">
        <f>N413</f>
        <v>2669</v>
      </c>
      <c r="R413" s="118"/>
      <c r="S413" s="118"/>
      <c r="T413" s="118"/>
      <c r="U413" s="118"/>
      <c r="V413" s="118"/>
      <c r="W413" s="118"/>
      <c r="X413" s="118"/>
      <c r="Y413" s="118"/>
      <c r="Z413" s="118"/>
      <c r="AA413" s="104"/>
      <c r="AB413" s="104"/>
    </row>
    <row r="414" spans="1:28" ht="12" customHeight="1">
      <c r="A414" s="92" t="str">
        <f t="shared" si="118"/>
        <v>43 - 5004426.MONITOREO, SUPERVISION, EVALUACION Y CONTROL DEL PROGRAMA ARTICULADO NUTRICIONAL</v>
      </c>
      <c r="B414" s="92" t="str">
        <f t="shared" si="197"/>
        <v>3000001.ACCIONES COMUNES</v>
      </c>
      <c r="C414" s="92" t="str">
        <f t="shared" si="198"/>
        <v>1001.PRODUCTOS ESPECIFICOS PARA DESARROLLO INFANTIL TEMPRANO</v>
      </c>
      <c r="D414" s="93" t="str">
        <f t="shared" si="121"/>
        <v>00. RECURSOS ORDINARIOS</v>
      </c>
      <c r="E414" s="94" t="str">
        <f t="shared" si="122"/>
        <v>DIRECCION EJECUTIVA DE GESTION ESTRATEGICA Y ARTICULACION EN SALUD PUBLICA</v>
      </c>
      <c r="F414" s="94" t="str">
        <f t="shared" si="123"/>
        <v>DIRECCION DE ATENCION INTEGRAL DE SALUD</v>
      </c>
      <c r="G414" s="95" t="str">
        <f t="shared" si="124"/>
        <v>00. RECURSOS ORDINARIOS</v>
      </c>
      <c r="H414" s="492"/>
      <c r="I414" s="495"/>
      <c r="J414" s="772"/>
      <c r="K414" s="496"/>
      <c r="L414" s="497"/>
      <c r="M414" s="413"/>
      <c r="N414" s="498">
        <f t="shared" ref="N414:Z414" si="201">SUM(N410:N413)</f>
        <v>6937</v>
      </c>
      <c r="O414" s="498">
        <f t="shared" si="201"/>
        <v>0</v>
      </c>
      <c r="P414" s="498">
        <f t="shared" si="201"/>
        <v>20</v>
      </c>
      <c r="Q414" s="498">
        <f t="shared" si="201"/>
        <v>6917</v>
      </c>
      <c r="R414" s="498">
        <f t="shared" si="201"/>
        <v>0</v>
      </c>
      <c r="S414" s="498">
        <f t="shared" si="201"/>
        <v>0</v>
      </c>
      <c r="T414" s="498">
        <f t="shared" si="201"/>
        <v>0</v>
      </c>
      <c r="U414" s="498">
        <f t="shared" si="201"/>
        <v>0</v>
      </c>
      <c r="V414" s="498">
        <f t="shared" si="201"/>
        <v>0</v>
      </c>
      <c r="W414" s="498">
        <f t="shared" si="201"/>
        <v>0</v>
      </c>
      <c r="X414" s="498">
        <f t="shared" si="201"/>
        <v>0</v>
      </c>
      <c r="Y414" s="498">
        <f t="shared" si="201"/>
        <v>0</v>
      </c>
      <c r="Z414" s="498">
        <f t="shared" si="201"/>
        <v>0</v>
      </c>
      <c r="AA414" s="104"/>
      <c r="AB414" s="104"/>
    </row>
    <row r="415" spans="1:28" ht="15.75" customHeight="1">
      <c r="A415" s="92" t="str">
        <f t="shared" si="118"/>
        <v>43 - 5004426.MONITOREO, SUPERVISION, EVALUACION Y CONTROL DEL PROGRAMA ARTICULADO NUTRICIONAL</v>
      </c>
      <c r="B415" s="92" t="str">
        <f t="shared" si="197"/>
        <v>3000001.ACCIONES COMUNES</v>
      </c>
      <c r="C415" s="92" t="str">
        <f t="shared" si="198"/>
        <v>1001.PRODUCTOS ESPECIFICOS PARA DESARROLLO INFANTIL TEMPRANO</v>
      </c>
      <c r="D415" s="93" t="str">
        <f t="shared" si="121"/>
        <v>00. RECURSOS ORDINARIOS</v>
      </c>
      <c r="E415" s="94" t="str">
        <f t="shared" si="122"/>
        <v>DIRECCION EJECUTIVA DE GESTION ESTRATEGICA Y ARTICULACION EN SALUD PUBLICA</v>
      </c>
      <c r="F415" s="94" t="str">
        <f t="shared" si="123"/>
        <v>DIRECCION DE ATENCION INTEGRAL DE SALUD</v>
      </c>
      <c r="G415" s="95" t="str">
        <f t="shared" si="124"/>
        <v>00. RECURSOS ORDINARIOS</v>
      </c>
      <c r="H415" s="284"/>
      <c r="I415" s="249"/>
      <c r="J415" s="773" t="s">
        <v>511</v>
      </c>
      <c r="K415" s="190"/>
      <c r="L415" s="182"/>
      <c r="M415" s="191">
        <v>11917</v>
      </c>
      <c r="N415" s="192">
        <f t="shared" ref="N415:Z415" si="202">N414+N408</f>
        <v>11917</v>
      </c>
      <c r="O415" s="192">
        <f t="shared" si="202"/>
        <v>0</v>
      </c>
      <c r="P415" s="192">
        <f t="shared" si="202"/>
        <v>1680</v>
      </c>
      <c r="Q415" s="192">
        <f t="shared" si="202"/>
        <v>8577</v>
      </c>
      <c r="R415" s="192">
        <f t="shared" si="202"/>
        <v>1660</v>
      </c>
      <c r="S415" s="192">
        <f t="shared" si="202"/>
        <v>0</v>
      </c>
      <c r="T415" s="192">
        <f t="shared" si="202"/>
        <v>0</v>
      </c>
      <c r="U415" s="192">
        <f t="shared" si="202"/>
        <v>0</v>
      </c>
      <c r="V415" s="192">
        <f t="shared" si="202"/>
        <v>0</v>
      </c>
      <c r="W415" s="192">
        <f t="shared" si="202"/>
        <v>0</v>
      </c>
      <c r="X415" s="192">
        <f t="shared" si="202"/>
        <v>0</v>
      </c>
      <c r="Y415" s="192">
        <f t="shared" si="202"/>
        <v>0</v>
      </c>
      <c r="Z415" s="192">
        <f t="shared" si="202"/>
        <v>0</v>
      </c>
      <c r="AA415" s="104"/>
      <c r="AB415" s="104"/>
    </row>
    <row r="416" spans="1:28" ht="15.75" customHeight="1">
      <c r="A416" s="92" t="str">
        <f t="shared" si="118"/>
        <v>43 - 5004426.MONITOREO, SUPERVISION, EVALUACION Y CONTROL DEL PROGRAMA ARTICULADO NUTRICIONAL</v>
      </c>
      <c r="B416" s="92" t="str">
        <f t="shared" si="197"/>
        <v>3000001.ACCIONES COMUNES</v>
      </c>
      <c r="C416" s="92" t="str">
        <f t="shared" si="198"/>
        <v>1001.PRODUCTOS ESPECIFICOS PARA DESARROLLO INFANTIL TEMPRANO</v>
      </c>
      <c r="D416" s="93" t="str">
        <f t="shared" si="121"/>
        <v>00. RECURSOS ORDINARIOS</v>
      </c>
      <c r="E416" s="94" t="str">
        <f t="shared" si="122"/>
        <v>DIRECCION EJECUTIVA DE GESTION ESTRATEGICA Y ARTICULACION EN SALUD PUBLICA</v>
      </c>
      <c r="F416" s="94" t="str">
        <f t="shared" si="123"/>
        <v>DIRECCION DE ATENCION INTEGRAL DE SALUD</v>
      </c>
      <c r="G416" s="95" t="str">
        <f t="shared" si="124"/>
        <v>00. RECURSOS ORDINARIOS</v>
      </c>
      <c r="H416" s="335" t="s">
        <v>361</v>
      </c>
      <c r="I416" s="335"/>
      <c r="J416" s="774"/>
      <c r="K416" s="499"/>
      <c r="L416" s="500"/>
      <c r="M416" s="501"/>
      <c r="N416" s="502"/>
      <c r="O416" s="502"/>
      <c r="P416" s="502"/>
      <c r="Q416" s="502"/>
      <c r="R416" s="502"/>
      <c r="S416" s="502"/>
      <c r="T416" s="502"/>
      <c r="U416" s="502"/>
      <c r="V416" s="502"/>
      <c r="W416" s="502"/>
      <c r="X416" s="502"/>
      <c r="Y416" s="502"/>
      <c r="Z416" s="216"/>
      <c r="AA416" s="104"/>
      <c r="AB416" s="104"/>
    </row>
    <row r="417" spans="1:28" ht="21.75" customHeight="1">
      <c r="A417" s="92" t="str">
        <f t="shared" si="118"/>
        <v>43 - 5004426.MONITOREO, SUPERVISION, EVALUACION Y CONTROL DEL PROGRAMA ARTICULADO NUTRICIONAL</v>
      </c>
      <c r="B417" s="92" t="str">
        <f t="shared" si="197"/>
        <v>3000001.ACCIONES COMUNES</v>
      </c>
      <c r="C417" s="92" t="str">
        <f t="shared" si="198"/>
        <v>1001.PRODUCTOS ESPECIFICOS PARA DESARROLLO INFANTIL TEMPRANO</v>
      </c>
      <c r="D417" s="93" t="str">
        <f t="shared" si="121"/>
        <v>00. RECURSOS ORDINARIOS</v>
      </c>
      <c r="E417" s="94" t="str">
        <f t="shared" si="122"/>
        <v>DIRECCION EJECUTIVA DE GESTION ESTRATEGICA Y ARTICULACION EN SALUD PUBLICA</v>
      </c>
      <c r="F417" s="94" t="str">
        <f t="shared" si="123"/>
        <v>DIRECCION DE ATENCION INTEGRAL DE SALUD</v>
      </c>
      <c r="G417" s="95" t="str">
        <f t="shared" si="124"/>
        <v>00. RECURSOS ORDINARIOS</v>
      </c>
      <c r="H417" s="306" t="s">
        <v>306</v>
      </c>
      <c r="I417" s="983" t="s">
        <v>512</v>
      </c>
      <c r="J417" s="954"/>
      <c r="K417" s="954"/>
      <c r="L417" s="954"/>
      <c r="M417" s="954"/>
      <c r="N417" s="962"/>
      <c r="O417" s="450"/>
      <c r="P417" s="450"/>
      <c r="Q417" s="450"/>
      <c r="R417" s="450"/>
      <c r="S417" s="450"/>
      <c r="T417" s="450"/>
      <c r="U417" s="450"/>
      <c r="V417" s="450"/>
      <c r="W417" s="450"/>
      <c r="X417" s="450"/>
      <c r="Y417" s="450"/>
      <c r="Z417" s="451"/>
      <c r="AA417" s="104"/>
      <c r="AB417" s="104"/>
    </row>
    <row r="418" spans="1:28" ht="16.5" customHeight="1">
      <c r="A418" s="92" t="str">
        <f t="shared" si="118"/>
        <v>43 - 5004426.MONITOREO, SUPERVISION, EVALUACION Y CONTROL DEL PROGRAMA ARTICULADO NUTRICIONAL</v>
      </c>
      <c r="B418" s="92" t="str">
        <f t="shared" si="197"/>
        <v>3000001.ACCIONES COMUNES</v>
      </c>
      <c r="C418" s="92" t="str">
        <f t="shared" si="198"/>
        <v>1001.PRODUCTOS ESPECIFICOS PARA DESARROLLO INFANTIL TEMPRANO</v>
      </c>
      <c r="D418" s="93" t="str">
        <f t="shared" si="121"/>
        <v>00. RECURSOS ORDINARIOS</v>
      </c>
      <c r="E418" s="94" t="str">
        <f t="shared" si="122"/>
        <v>DIRECCION EJECUTIVA DE GESTION ESTRATEGICA Y ARTICULACION EN SALUD PUBLICA</v>
      </c>
      <c r="F418" s="94" t="str">
        <f t="shared" si="123"/>
        <v>DIRECCION DE ATENCION INTEGRAL DE SALUD</v>
      </c>
      <c r="G418" s="95" t="str">
        <f t="shared" si="124"/>
        <v>00. RECURSOS ORDINARIOS</v>
      </c>
      <c r="H418" s="143" t="s">
        <v>155</v>
      </c>
      <c r="I418" s="324" t="s">
        <v>272</v>
      </c>
      <c r="J418" s="744" t="s">
        <v>323</v>
      </c>
      <c r="K418" s="309" t="s">
        <v>147</v>
      </c>
      <c r="L418" s="325">
        <v>200</v>
      </c>
      <c r="M418" s="441">
        <v>7</v>
      </c>
      <c r="N418" s="199">
        <f>L418*M418</f>
        <v>1400</v>
      </c>
      <c r="O418" s="348"/>
      <c r="P418" s="348"/>
      <c r="Q418" s="348"/>
      <c r="R418" s="128">
        <f t="shared" ref="R418:R419" si="203">N418</f>
        <v>1400</v>
      </c>
      <c r="S418" s="348"/>
      <c r="T418" s="348"/>
      <c r="U418" s="348"/>
      <c r="V418" s="348"/>
      <c r="W418" s="348"/>
      <c r="X418" s="348"/>
      <c r="Y418" s="348"/>
      <c r="Z418" s="348"/>
      <c r="AA418" s="104"/>
      <c r="AB418" s="104"/>
    </row>
    <row r="419" spans="1:28" ht="30" customHeight="1">
      <c r="A419" s="92" t="str">
        <f t="shared" si="118"/>
        <v>43 - 5004426.MONITOREO, SUPERVISION, EVALUACION Y CONTROL DEL PROGRAMA ARTICULADO NUTRICIONAL</v>
      </c>
      <c r="B419" s="92" t="str">
        <f t="shared" si="197"/>
        <v>3000001.ACCIONES COMUNES</v>
      </c>
      <c r="C419" s="92" t="str">
        <f t="shared" si="198"/>
        <v>1001.PRODUCTOS ESPECIFICOS PARA DESARROLLO INFANTIL TEMPRANO</v>
      </c>
      <c r="D419" s="93" t="str">
        <f t="shared" si="121"/>
        <v>00. RECURSOS ORDINARIOS</v>
      </c>
      <c r="E419" s="94" t="str">
        <f t="shared" si="122"/>
        <v>DIRECCION EJECUTIVA DE GESTION ESTRATEGICA Y ARTICULACION EN SALUD PUBLICA</v>
      </c>
      <c r="F419" s="94" t="str">
        <f t="shared" si="123"/>
        <v>DIRECCION DE ATENCION INTEGRAL DE SALUD</v>
      </c>
      <c r="G419" s="95" t="str">
        <f t="shared" si="124"/>
        <v>00. RECURSOS ORDINARIOS</v>
      </c>
      <c r="H419" s="143" t="s">
        <v>478</v>
      </c>
      <c r="I419" s="144" t="s">
        <v>303</v>
      </c>
      <c r="J419" s="767" t="s">
        <v>513</v>
      </c>
      <c r="K419" s="255" t="s">
        <v>168</v>
      </c>
      <c r="L419" s="114">
        <v>13</v>
      </c>
      <c r="M419" s="199">
        <v>146</v>
      </c>
      <c r="N419" s="199">
        <v>1900</v>
      </c>
      <c r="O419" s="199"/>
      <c r="P419" s="199"/>
      <c r="Q419" s="121"/>
      <c r="R419" s="199">
        <f t="shared" si="203"/>
        <v>1900</v>
      </c>
      <c r="S419" s="291"/>
      <c r="T419" s="291"/>
      <c r="U419" s="291"/>
      <c r="V419" s="291"/>
      <c r="W419" s="291"/>
      <c r="X419" s="291"/>
      <c r="Y419" s="291"/>
      <c r="Z419" s="291"/>
      <c r="AA419" s="148"/>
      <c r="AB419" s="148"/>
    </row>
    <row r="420" spans="1:28" ht="18" customHeight="1">
      <c r="A420" s="92" t="str">
        <f t="shared" si="118"/>
        <v>43 - 5004426.MONITOREO, SUPERVISION, EVALUACION Y CONTROL DEL PROGRAMA ARTICULADO NUTRICIONAL</v>
      </c>
      <c r="B420" s="92" t="str">
        <f t="shared" si="197"/>
        <v>3000001.ACCIONES COMUNES</v>
      </c>
      <c r="C420" s="92" t="str">
        <f t="shared" si="198"/>
        <v>1001.PRODUCTOS ESPECIFICOS PARA DESARROLLO INFANTIL TEMPRANO</v>
      </c>
      <c r="D420" s="93" t="str">
        <f t="shared" si="121"/>
        <v>00. RECURSOS ORDINARIOS</v>
      </c>
      <c r="E420" s="94" t="str">
        <f t="shared" si="122"/>
        <v>DIRECCION EJECUTIVA DE GESTION ESTRATEGICA Y ARTICULACION EN SALUD PUBLICA</v>
      </c>
      <c r="F420" s="94" t="str">
        <f t="shared" si="123"/>
        <v>DIRECCION DE ATENCION INTEGRAL DE SALUD</v>
      </c>
      <c r="G420" s="95" t="str">
        <f t="shared" si="124"/>
        <v>00. RECURSOS ORDINARIOS</v>
      </c>
      <c r="H420" s="284"/>
      <c r="I420" s="249"/>
      <c r="J420" s="773" t="s">
        <v>514</v>
      </c>
      <c r="K420" s="190"/>
      <c r="L420" s="182"/>
      <c r="M420" s="191"/>
      <c r="N420" s="192">
        <f t="shared" ref="N420:Z420" si="204">SUM(N418:N419)</f>
        <v>3300</v>
      </c>
      <c r="O420" s="192">
        <f t="shared" si="204"/>
        <v>0</v>
      </c>
      <c r="P420" s="192">
        <f t="shared" si="204"/>
        <v>0</v>
      </c>
      <c r="Q420" s="192">
        <f t="shared" si="204"/>
        <v>0</v>
      </c>
      <c r="R420" s="192">
        <f t="shared" si="204"/>
        <v>3300</v>
      </c>
      <c r="S420" s="192">
        <f t="shared" si="204"/>
        <v>0</v>
      </c>
      <c r="T420" s="192">
        <f t="shared" si="204"/>
        <v>0</v>
      </c>
      <c r="U420" s="192">
        <f t="shared" si="204"/>
        <v>0</v>
      </c>
      <c r="V420" s="192">
        <f t="shared" si="204"/>
        <v>0</v>
      </c>
      <c r="W420" s="192">
        <f t="shared" si="204"/>
        <v>0</v>
      </c>
      <c r="X420" s="192">
        <f t="shared" si="204"/>
        <v>0</v>
      </c>
      <c r="Y420" s="192">
        <f t="shared" si="204"/>
        <v>0</v>
      </c>
      <c r="Z420" s="192">
        <f t="shared" si="204"/>
        <v>0</v>
      </c>
      <c r="AA420" s="104"/>
      <c r="AB420" s="104"/>
    </row>
    <row r="421" spans="1:28" ht="16.5" customHeight="1">
      <c r="A421" s="92" t="str">
        <f t="shared" si="118"/>
        <v>43 - 5004426.MONITOREO, SUPERVISION, EVALUACION Y CONTROL DEL PROGRAMA ARTICULADO NUTRICIONAL</v>
      </c>
      <c r="B421" s="92" t="str">
        <f t="shared" si="197"/>
        <v>3000001.ACCIONES COMUNES</v>
      </c>
      <c r="C421" s="92" t="str">
        <f t="shared" si="198"/>
        <v>1001.PRODUCTOS ESPECIFICOS PARA DESARROLLO INFANTIL TEMPRANO</v>
      </c>
      <c r="D421" s="93" t="str">
        <f t="shared" si="121"/>
        <v>00. RECURSOS ORDINARIOS</v>
      </c>
      <c r="E421" s="94" t="str">
        <f t="shared" si="122"/>
        <v>DIRECCION EJECUTIVA DE GESTION ESTRATEGICA Y ARTICULACION EN SALUD PUBLICA</v>
      </c>
      <c r="F421" s="94" t="str">
        <f t="shared" si="123"/>
        <v>DIRECCION DE ATENCION INTEGRAL DE SALUD</v>
      </c>
      <c r="G421" s="95" t="str">
        <f t="shared" si="124"/>
        <v>00. RECURSOS ORDINARIOS</v>
      </c>
      <c r="H421" s="249"/>
      <c r="I421" s="481" t="s">
        <v>515</v>
      </c>
      <c r="J421" s="769"/>
      <c r="K421" s="483"/>
      <c r="L421" s="484"/>
      <c r="M421" s="482"/>
      <c r="N421" s="503">
        <f t="shared" ref="N421:Z421" si="205">N415+N420</f>
        <v>15217</v>
      </c>
      <c r="O421" s="503">
        <f t="shared" si="205"/>
        <v>0</v>
      </c>
      <c r="P421" s="503">
        <f t="shared" si="205"/>
        <v>1680</v>
      </c>
      <c r="Q421" s="503">
        <f t="shared" si="205"/>
        <v>8577</v>
      </c>
      <c r="R421" s="503">
        <f t="shared" si="205"/>
        <v>4960</v>
      </c>
      <c r="S421" s="503">
        <f t="shared" si="205"/>
        <v>0</v>
      </c>
      <c r="T421" s="503">
        <f t="shared" si="205"/>
        <v>0</v>
      </c>
      <c r="U421" s="503">
        <f t="shared" si="205"/>
        <v>0</v>
      </c>
      <c r="V421" s="503">
        <f t="shared" si="205"/>
        <v>0</v>
      </c>
      <c r="W421" s="503">
        <f t="shared" si="205"/>
        <v>0</v>
      </c>
      <c r="X421" s="503">
        <f t="shared" si="205"/>
        <v>0</v>
      </c>
      <c r="Y421" s="503">
        <f t="shared" si="205"/>
        <v>0</v>
      </c>
      <c r="Z421" s="503">
        <f t="shared" si="205"/>
        <v>0</v>
      </c>
      <c r="AA421" s="104"/>
      <c r="AB421" s="104"/>
    </row>
    <row r="422" spans="1:28" ht="4.5" customHeight="1">
      <c r="A422" s="92" t="str">
        <f t="shared" si="118"/>
        <v>43 - 5004426.MONITOREO, SUPERVISION, EVALUACION Y CONTROL DEL PROGRAMA ARTICULADO NUTRICIONAL</v>
      </c>
      <c r="B422" s="92" t="str">
        <f t="shared" si="197"/>
        <v>3000001.ACCIONES COMUNES</v>
      </c>
      <c r="C422" s="92" t="str">
        <f t="shared" si="198"/>
        <v>1001.PRODUCTOS ESPECIFICOS PARA DESARROLLO INFANTIL TEMPRANO</v>
      </c>
      <c r="D422" s="93" t="str">
        <f t="shared" si="121"/>
        <v>00. RECURSOS ORDINARIOS</v>
      </c>
      <c r="E422" s="94" t="str">
        <f t="shared" si="122"/>
        <v>DIRECCION EJECUTIVA DE GESTION ESTRATEGICA Y ARTICULACION EN SALUD PUBLICA</v>
      </c>
      <c r="F422" s="94" t="str">
        <f t="shared" si="123"/>
        <v>DIRECCION DE ATENCION INTEGRAL DE SALUD</v>
      </c>
      <c r="G422" s="95" t="str">
        <f t="shared" si="124"/>
        <v>00. RECURSOS ORDINARIOS</v>
      </c>
      <c r="H422" s="249"/>
      <c r="I422" s="504"/>
      <c r="J422" s="770"/>
      <c r="K422" s="486"/>
      <c r="L422" s="487"/>
      <c r="M422" s="249"/>
      <c r="N422" s="488"/>
      <c r="O422" s="488"/>
      <c r="P422" s="488"/>
      <c r="Q422" s="488"/>
      <c r="R422" s="488"/>
      <c r="S422" s="488"/>
      <c r="T422" s="488"/>
      <c r="U422" s="488"/>
      <c r="V422" s="488"/>
      <c r="W422" s="488"/>
      <c r="X422" s="488"/>
      <c r="Y422" s="488"/>
      <c r="Z422" s="488"/>
      <c r="AA422" s="104"/>
      <c r="AB422" s="104"/>
    </row>
    <row r="423" spans="1:28" ht="18.75" customHeight="1">
      <c r="A423" s="92" t="str">
        <f t="shared" si="118"/>
        <v>43 - 5004426.MONITOREO, SUPERVISION, EVALUACION Y CONTROL DEL PROGRAMA ARTICULADO NUTRICIONAL</v>
      </c>
      <c r="B423" s="92" t="str">
        <f t="shared" si="197"/>
        <v>3000001.ACCIONES COMUNES</v>
      </c>
      <c r="C423" s="92" t="str">
        <f t="shared" si="198"/>
        <v>1001.PRODUCTOS ESPECIFICOS PARA DESARROLLO INFANTIL TEMPRANO</v>
      </c>
      <c r="D423" s="93" t="str">
        <f t="shared" si="121"/>
        <v>00. RECURSOS ORDINARIOS</v>
      </c>
      <c r="E423" s="94" t="str">
        <f t="shared" si="122"/>
        <v>DIRECCION EJECUTIVA DE GESTION ESTRATEGICA Y ARTICULACION EN SALUD PUBLICA</v>
      </c>
      <c r="F423" s="94" t="str">
        <f t="shared" si="123"/>
        <v>DIRECCION DE ATENCION INTEGRAL DE SALUD</v>
      </c>
      <c r="G423" s="95" t="str">
        <f t="shared" si="124"/>
        <v>00. RECURSOS ORDINARIOS</v>
      </c>
      <c r="H423" s="505" t="s">
        <v>366</v>
      </c>
      <c r="I423" s="506" t="s">
        <v>56</v>
      </c>
      <c r="J423" s="775"/>
      <c r="K423" s="32" t="s">
        <v>495</v>
      </c>
      <c r="L423" s="507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  <c r="AA423" s="104"/>
      <c r="AB423" s="104"/>
    </row>
    <row r="424" spans="1:28" ht="18" customHeight="1">
      <c r="A424" s="92" t="str">
        <f t="shared" si="118"/>
        <v>43 - 5004426.MONITOREO, SUPERVISION, EVALUACION Y CONTROL DEL PROGRAMA ARTICULADO NUTRICIONAL</v>
      </c>
      <c r="B424" s="92" t="str">
        <f t="shared" si="197"/>
        <v>3000001.ACCIONES COMUNES</v>
      </c>
      <c r="C424" s="92" t="str">
        <f t="shared" si="198"/>
        <v>1001.PRODUCTOS ESPECIFICOS PARA DESARROLLO INFANTIL TEMPRANO</v>
      </c>
      <c r="D424" s="93" t="str">
        <f t="shared" si="121"/>
        <v>00. RECURSOS ORDINARIOS</v>
      </c>
      <c r="E424" s="94" t="str">
        <f t="shared" si="122"/>
        <v>DIRECCION EJECUTIVA DE GESTION ESTRATEGICA Y ARTICULACION EN SALUD PUBLICA</v>
      </c>
      <c r="F424" s="94" t="str">
        <f t="shared" si="123"/>
        <v>DIRECCION DE ATENCION INTEGRAL DE SALUD</v>
      </c>
      <c r="G424" s="95" t="str">
        <f t="shared" si="124"/>
        <v>00. RECURSOS ORDINARIOS</v>
      </c>
      <c r="H424" s="508" t="s">
        <v>516</v>
      </c>
      <c r="I424" s="509"/>
      <c r="J424" s="776"/>
      <c r="K424" s="379"/>
      <c r="L424" s="380"/>
      <c r="M424" s="381"/>
      <c r="N424" s="381"/>
      <c r="O424" s="380"/>
      <c r="P424" s="382"/>
      <c r="Q424" s="383"/>
      <c r="R424" s="383"/>
      <c r="S424" s="383"/>
      <c r="T424" s="383"/>
      <c r="U424" s="383"/>
      <c r="V424" s="383"/>
      <c r="W424" s="383"/>
      <c r="X424" s="383"/>
      <c r="Y424" s="383"/>
      <c r="Z424" s="383"/>
      <c r="AA424" s="104"/>
      <c r="AB424" s="104"/>
    </row>
    <row r="425" spans="1:28" ht="17.25" customHeight="1">
      <c r="A425" s="92" t="str">
        <f t="shared" si="118"/>
        <v>43 - 5004426.MONITOREO, SUPERVISION, EVALUACION Y CONTROL DEL PROGRAMA ARTICULADO NUTRICIONAL</v>
      </c>
      <c r="B425" s="92" t="str">
        <f t="shared" si="197"/>
        <v>3000001.ACCIONES COMUNES</v>
      </c>
      <c r="C425" s="92" t="str">
        <f t="shared" si="198"/>
        <v>1001.PRODUCTOS ESPECIFICOS PARA DESARROLLO INFANTIL TEMPRANO</v>
      </c>
      <c r="D425" s="93" t="str">
        <f t="shared" si="121"/>
        <v>00. RECURSOS ORDINARIOS</v>
      </c>
      <c r="E425" s="94" t="str">
        <f t="shared" si="122"/>
        <v>DIRECCION EJECUTIVA DE GESTION ESTRATEGICA Y ARTICULACION EN SALUD PUBLICA</v>
      </c>
      <c r="F425" s="94" t="str">
        <f t="shared" si="123"/>
        <v>DIRECCION DE ATENCION INTEGRAL DE SALUD</v>
      </c>
      <c r="G425" s="95" t="str">
        <f t="shared" si="124"/>
        <v>00. RECURSOS ORDINARIOS</v>
      </c>
      <c r="H425" s="510" t="s">
        <v>237</v>
      </c>
      <c r="I425" s="984" t="s">
        <v>517</v>
      </c>
      <c r="J425" s="954"/>
      <c r="K425" s="954"/>
      <c r="L425" s="954"/>
      <c r="M425" s="954"/>
      <c r="N425" s="954"/>
      <c r="O425" s="954"/>
      <c r="P425" s="954"/>
      <c r="Q425" s="954"/>
      <c r="R425" s="954"/>
      <c r="S425" s="954"/>
      <c r="T425" s="954"/>
      <c r="U425" s="954"/>
      <c r="V425" s="954"/>
      <c r="W425" s="954"/>
      <c r="X425" s="954"/>
      <c r="Y425" s="954"/>
      <c r="Z425" s="953"/>
      <c r="AA425" s="104"/>
      <c r="AB425" s="104"/>
    </row>
    <row r="426" spans="1:28" ht="32.25" customHeight="1">
      <c r="A426" s="92" t="str">
        <f t="shared" si="118"/>
        <v>43 - 5004426.MONITOREO, SUPERVISION, EVALUACION Y CONTROL DEL PROGRAMA ARTICULADO NUTRICIONAL</v>
      </c>
      <c r="B426" s="92" t="str">
        <f t="shared" si="197"/>
        <v>3000001.ACCIONES COMUNES</v>
      </c>
      <c r="C426" s="92" t="str">
        <f t="shared" si="198"/>
        <v>1001.PRODUCTOS ESPECIFICOS PARA DESARROLLO INFANTIL TEMPRANO</v>
      </c>
      <c r="D426" s="93" t="str">
        <f t="shared" si="121"/>
        <v>00. RECURSOS ORDINARIOS</v>
      </c>
      <c r="E426" s="94" t="str">
        <f t="shared" si="122"/>
        <v>DIRECCION EJECUTIVA DE GESTION ESTRATEGICA Y ARTICULACION EN SALUD PUBLICA</v>
      </c>
      <c r="F426" s="94" t="str">
        <f t="shared" si="123"/>
        <v>DIRECCION DE ATENCION INTEGRAL DE SALUD</v>
      </c>
      <c r="G426" s="95" t="str">
        <f t="shared" si="124"/>
        <v>00. RECURSOS ORDINARIOS</v>
      </c>
      <c r="H426" s="111" t="s">
        <v>144</v>
      </c>
      <c r="I426" s="144" t="s">
        <v>311</v>
      </c>
      <c r="J426" s="767" t="s">
        <v>518</v>
      </c>
      <c r="K426" s="511" t="s">
        <v>147</v>
      </c>
      <c r="L426" s="511">
        <v>18</v>
      </c>
      <c r="M426" s="512">
        <v>147</v>
      </c>
      <c r="N426" s="512">
        <f t="shared" ref="N426:N432" si="206">L426*M426</f>
        <v>2646</v>
      </c>
      <c r="O426" s="458"/>
      <c r="P426" s="458"/>
      <c r="Q426" s="458">
        <v>2646</v>
      </c>
      <c r="R426" s="152"/>
      <c r="S426" s="458"/>
      <c r="T426" s="458"/>
      <c r="U426" s="513"/>
      <c r="V426" s="513"/>
      <c r="W426" s="513"/>
      <c r="X426" s="513"/>
      <c r="Y426" s="513"/>
      <c r="Z426" s="513"/>
      <c r="AA426" s="148"/>
      <c r="AB426" s="148"/>
    </row>
    <row r="427" spans="1:28" ht="32.25" customHeight="1">
      <c r="A427" s="92" t="str">
        <f t="shared" si="118"/>
        <v>43 - 5004426.MONITOREO, SUPERVISION, EVALUACION Y CONTROL DEL PROGRAMA ARTICULADO NUTRICIONAL</v>
      </c>
      <c r="B427" s="92" t="str">
        <f t="shared" si="197"/>
        <v>3000001.ACCIONES COMUNES</v>
      </c>
      <c r="C427" s="92" t="str">
        <f t="shared" si="198"/>
        <v>1001.PRODUCTOS ESPECIFICOS PARA DESARROLLO INFANTIL TEMPRANO</v>
      </c>
      <c r="D427" s="93" t="str">
        <f t="shared" si="121"/>
        <v>00. RECURSOS ORDINARIOS</v>
      </c>
      <c r="E427" s="94" t="str">
        <f t="shared" si="122"/>
        <v>DIRECCION EJECUTIVA DE GESTION ESTRATEGICA Y ARTICULACION EN SALUD PUBLICA</v>
      </c>
      <c r="F427" s="94" t="str">
        <f t="shared" si="123"/>
        <v>DIRECCION DE ATENCION INTEGRAL DE SALUD</v>
      </c>
      <c r="G427" s="95" t="str">
        <f t="shared" si="124"/>
        <v>00. RECURSOS ORDINARIOS</v>
      </c>
      <c r="H427" s="111" t="s">
        <v>144</v>
      </c>
      <c r="I427" s="144" t="s">
        <v>311</v>
      </c>
      <c r="J427" s="767" t="s">
        <v>519</v>
      </c>
      <c r="K427" s="511" t="s">
        <v>147</v>
      </c>
      <c r="L427" s="511">
        <v>18</v>
      </c>
      <c r="M427" s="512">
        <v>147</v>
      </c>
      <c r="N427" s="512">
        <f t="shared" si="206"/>
        <v>2646</v>
      </c>
      <c r="O427" s="458"/>
      <c r="P427" s="458"/>
      <c r="Q427" s="458">
        <v>2646</v>
      </c>
      <c r="R427" s="458"/>
      <c r="S427" s="146"/>
      <c r="T427" s="458"/>
      <c r="U427" s="514"/>
      <c r="V427" s="513"/>
      <c r="W427" s="513"/>
      <c r="X427" s="513"/>
      <c r="Y427" s="513"/>
      <c r="Z427" s="513"/>
      <c r="AA427" s="148"/>
      <c r="AB427" s="148"/>
    </row>
    <row r="428" spans="1:28" ht="32.25" customHeight="1">
      <c r="A428" s="92" t="str">
        <f t="shared" si="118"/>
        <v>43 - 5004426.MONITOREO, SUPERVISION, EVALUACION Y CONTROL DEL PROGRAMA ARTICULADO NUTRICIONAL</v>
      </c>
      <c r="B428" s="92" t="str">
        <f t="shared" si="197"/>
        <v>3000001.ACCIONES COMUNES</v>
      </c>
      <c r="C428" s="92" t="str">
        <f t="shared" si="198"/>
        <v>1001.PRODUCTOS ESPECIFICOS PARA DESARROLLO INFANTIL TEMPRANO</v>
      </c>
      <c r="D428" s="93" t="str">
        <f t="shared" si="121"/>
        <v>00. RECURSOS ORDINARIOS</v>
      </c>
      <c r="E428" s="94" t="str">
        <f t="shared" si="122"/>
        <v>DIRECCION EJECUTIVA DE GESTION ESTRATEGICA Y ARTICULACION EN SALUD PUBLICA</v>
      </c>
      <c r="F428" s="94" t="str">
        <f t="shared" si="123"/>
        <v>DIRECCION DE ATENCION INTEGRAL DE SALUD</v>
      </c>
      <c r="G428" s="95" t="str">
        <f t="shared" si="124"/>
        <v>00. RECURSOS ORDINARIOS</v>
      </c>
      <c r="H428" s="111" t="s">
        <v>144</v>
      </c>
      <c r="I428" s="144" t="s">
        <v>311</v>
      </c>
      <c r="J428" s="767" t="s">
        <v>520</v>
      </c>
      <c r="K428" s="511" t="s">
        <v>147</v>
      </c>
      <c r="L428" s="511">
        <v>18</v>
      </c>
      <c r="M428" s="512">
        <v>147</v>
      </c>
      <c r="N428" s="512">
        <f t="shared" si="206"/>
        <v>2646</v>
      </c>
      <c r="O428" s="458"/>
      <c r="P428" s="458"/>
      <c r="Q428" s="146"/>
      <c r="R428" s="458">
        <v>2646</v>
      </c>
      <c r="S428" s="146"/>
      <c r="T428" s="458"/>
      <c r="U428" s="514"/>
      <c r="V428" s="513"/>
      <c r="W428" s="513"/>
      <c r="X428" s="513"/>
      <c r="Y428" s="513"/>
      <c r="Z428" s="513"/>
      <c r="AA428" s="148"/>
      <c r="AB428" s="148"/>
    </row>
    <row r="429" spans="1:28" ht="32.25" customHeight="1">
      <c r="A429" s="92" t="str">
        <f t="shared" si="118"/>
        <v>43 - 5004426.MONITOREO, SUPERVISION, EVALUACION Y CONTROL DEL PROGRAMA ARTICULADO NUTRICIONAL</v>
      </c>
      <c r="B429" s="92" t="str">
        <f t="shared" si="197"/>
        <v>3000001.ACCIONES COMUNES</v>
      </c>
      <c r="C429" s="92" t="str">
        <f t="shared" si="198"/>
        <v>1001.PRODUCTOS ESPECIFICOS PARA DESARROLLO INFANTIL TEMPRANO</v>
      </c>
      <c r="D429" s="93" t="str">
        <f t="shared" si="121"/>
        <v>00. RECURSOS ORDINARIOS</v>
      </c>
      <c r="E429" s="94" t="str">
        <f t="shared" si="122"/>
        <v>DIRECCION EJECUTIVA DE GESTION ESTRATEGICA Y ARTICULACION EN SALUD PUBLICA</v>
      </c>
      <c r="F429" s="94" t="str">
        <f t="shared" si="123"/>
        <v>DIRECCION DE ATENCION INTEGRAL DE SALUD</v>
      </c>
      <c r="G429" s="95" t="str">
        <f t="shared" si="124"/>
        <v>00. RECURSOS ORDINARIOS</v>
      </c>
      <c r="H429" s="111" t="s">
        <v>144</v>
      </c>
      <c r="I429" s="144" t="s">
        <v>311</v>
      </c>
      <c r="J429" s="767" t="s">
        <v>521</v>
      </c>
      <c r="K429" s="511" t="s">
        <v>147</v>
      </c>
      <c r="L429" s="511">
        <v>18</v>
      </c>
      <c r="M429" s="512">
        <v>147</v>
      </c>
      <c r="N429" s="512">
        <f t="shared" si="206"/>
        <v>2646</v>
      </c>
      <c r="O429" s="458"/>
      <c r="P429" s="458"/>
      <c r="Q429" s="458"/>
      <c r="R429" s="458">
        <v>2646</v>
      </c>
      <c r="S429" s="458"/>
      <c r="T429" s="458"/>
      <c r="U429" s="514"/>
      <c r="V429" s="513"/>
      <c r="W429" s="513"/>
      <c r="X429" s="513"/>
      <c r="Y429" s="513"/>
      <c r="Z429" s="513"/>
      <c r="AA429" s="148"/>
      <c r="AB429" s="148"/>
    </row>
    <row r="430" spans="1:28" ht="32.25" customHeight="1">
      <c r="A430" s="92" t="str">
        <f t="shared" si="118"/>
        <v>43 - 5004426.MONITOREO, SUPERVISION, EVALUACION Y CONTROL DEL PROGRAMA ARTICULADO NUTRICIONAL</v>
      </c>
      <c r="B430" s="92" t="str">
        <f t="shared" si="197"/>
        <v>3000001.ACCIONES COMUNES</v>
      </c>
      <c r="C430" s="92" t="str">
        <f t="shared" si="198"/>
        <v>1001.PRODUCTOS ESPECIFICOS PARA DESARROLLO INFANTIL TEMPRANO</v>
      </c>
      <c r="D430" s="93" t="str">
        <f t="shared" si="121"/>
        <v>00. RECURSOS ORDINARIOS</v>
      </c>
      <c r="E430" s="94" t="str">
        <f t="shared" si="122"/>
        <v>DIRECCION EJECUTIVA DE GESTION ESTRATEGICA Y ARTICULACION EN SALUD PUBLICA</v>
      </c>
      <c r="F430" s="94" t="str">
        <f t="shared" si="123"/>
        <v>DIRECCION DE ATENCION INTEGRAL DE SALUD</v>
      </c>
      <c r="G430" s="95" t="str">
        <f t="shared" si="124"/>
        <v>00. RECURSOS ORDINARIOS</v>
      </c>
      <c r="H430" s="111" t="s">
        <v>144</v>
      </c>
      <c r="I430" s="144" t="s">
        <v>311</v>
      </c>
      <c r="J430" s="767" t="s">
        <v>522</v>
      </c>
      <c r="K430" s="511" t="s">
        <v>147</v>
      </c>
      <c r="L430" s="511">
        <v>18</v>
      </c>
      <c r="M430" s="512">
        <v>147</v>
      </c>
      <c r="N430" s="512">
        <f t="shared" si="206"/>
        <v>2646</v>
      </c>
      <c r="O430" s="458"/>
      <c r="P430" s="458"/>
      <c r="Q430" s="458"/>
      <c r="R430" s="146"/>
      <c r="S430" s="458">
        <v>2646</v>
      </c>
      <c r="T430" s="458"/>
      <c r="U430" s="514"/>
      <c r="V430" s="513"/>
      <c r="W430" s="513"/>
      <c r="X430" s="513"/>
      <c r="Y430" s="513"/>
      <c r="Z430" s="513"/>
      <c r="AA430" s="148"/>
      <c r="AB430" s="148"/>
    </row>
    <row r="431" spans="1:28" ht="32.25" customHeight="1">
      <c r="A431" s="92" t="str">
        <f t="shared" si="118"/>
        <v>43 - 5004426.MONITOREO, SUPERVISION, EVALUACION Y CONTROL DEL PROGRAMA ARTICULADO NUTRICIONAL</v>
      </c>
      <c r="B431" s="92" t="str">
        <f t="shared" si="197"/>
        <v>3000001.ACCIONES COMUNES</v>
      </c>
      <c r="C431" s="92" t="str">
        <f t="shared" si="198"/>
        <v>1001.PRODUCTOS ESPECIFICOS PARA DESARROLLO INFANTIL TEMPRANO</v>
      </c>
      <c r="D431" s="93" t="str">
        <f t="shared" si="121"/>
        <v>00. RECURSOS ORDINARIOS</v>
      </c>
      <c r="E431" s="94" t="str">
        <f t="shared" si="122"/>
        <v>DIRECCION EJECUTIVA DE GESTION ESTRATEGICA Y ARTICULACION EN SALUD PUBLICA</v>
      </c>
      <c r="F431" s="94" t="str">
        <f t="shared" si="123"/>
        <v>DIRECCION DE ATENCION INTEGRAL DE SALUD</v>
      </c>
      <c r="G431" s="95" t="str">
        <f t="shared" si="124"/>
        <v>00. RECURSOS ORDINARIOS</v>
      </c>
      <c r="H431" s="111" t="s">
        <v>144</v>
      </c>
      <c r="I431" s="144" t="s">
        <v>311</v>
      </c>
      <c r="J431" s="767" t="s">
        <v>523</v>
      </c>
      <c r="K431" s="511" t="s">
        <v>147</v>
      </c>
      <c r="L431" s="511">
        <v>18</v>
      </c>
      <c r="M431" s="512">
        <v>147</v>
      </c>
      <c r="N431" s="512">
        <f t="shared" si="206"/>
        <v>2646</v>
      </c>
      <c r="O431" s="458"/>
      <c r="P431" s="458"/>
      <c r="Q431" s="458"/>
      <c r="R431" s="146"/>
      <c r="S431" s="458">
        <v>2646</v>
      </c>
      <c r="T431" s="146"/>
      <c r="U431" s="514"/>
      <c r="V431" s="513"/>
      <c r="W431" s="513"/>
      <c r="X431" s="513"/>
      <c r="Y431" s="513"/>
      <c r="Z431" s="513"/>
      <c r="AA431" s="148"/>
      <c r="AB431" s="148"/>
    </row>
    <row r="432" spans="1:28" ht="32.25" customHeight="1">
      <c r="A432" s="92" t="str">
        <f t="shared" si="118"/>
        <v>43 - 5004426.MONITOREO, SUPERVISION, EVALUACION Y CONTROL DEL PROGRAMA ARTICULADO NUTRICIONAL</v>
      </c>
      <c r="B432" s="92" t="str">
        <f t="shared" si="197"/>
        <v>3000001.ACCIONES COMUNES</v>
      </c>
      <c r="C432" s="92" t="str">
        <f t="shared" si="198"/>
        <v>1001.PRODUCTOS ESPECIFICOS PARA DESARROLLO INFANTIL TEMPRANO</v>
      </c>
      <c r="D432" s="93" t="str">
        <f t="shared" si="121"/>
        <v>00. RECURSOS ORDINARIOS</v>
      </c>
      <c r="E432" s="94" t="str">
        <f t="shared" si="122"/>
        <v>DIRECCION EJECUTIVA DE GESTION ESTRATEGICA Y ARTICULACION EN SALUD PUBLICA</v>
      </c>
      <c r="F432" s="94" t="str">
        <f t="shared" si="123"/>
        <v>DIRECCION DE ATENCION INTEGRAL DE SALUD</v>
      </c>
      <c r="G432" s="95" t="str">
        <f t="shared" si="124"/>
        <v>00. RECURSOS ORDINARIOS</v>
      </c>
      <c r="H432" s="111" t="s">
        <v>144</v>
      </c>
      <c r="I432" s="144" t="s">
        <v>311</v>
      </c>
      <c r="J432" s="767" t="s">
        <v>524</v>
      </c>
      <c r="K432" s="511" t="s">
        <v>147</v>
      </c>
      <c r="L432" s="511">
        <v>18</v>
      </c>
      <c r="M432" s="512">
        <v>147</v>
      </c>
      <c r="N432" s="512">
        <f t="shared" si="206"/>
        <v>2646</v>
      </c>
      <c r="O432" s="458"/>
      <c r="P432" s="458"/>
      <c r="Q432" s="458"/>
      <c r="R432" s="146"/>
      <c r="S432" s="458"/>
      <c r="T432" s="458">
        <v>2646</v>
      </c>
      <c r="U432" s="515"/>
      <c r="V432" s="513"/>
      <c r="W432" s="513"/>
      <c r="X432" s="513"/>
      <c r="Y432" s="513"/>
      <c r="Z432" s="513"/>
      <c r="AA432" s="148"/>
      <c r="AB432" s="148"/>
    </row>
    <row r="433" spans="1:28" ht="16.5" customHeight="1">
      <c r="A433" s="92" t="str">
        <f t="shared" si="118"/>
        <v>43 - 5004426.MONITOREO, SUPERVISION, EVALUACION Y CONTROL DEL PROGRAMA ARTICULADO NUTRICIONAL</v>
      </c>
      <c r="B433" s="92" t="str">
        <f t="shared" si="197"/>
        <v>3000001.ACCIONES COMUNES</v>
      </c>
      <c r="C433" s="92" t="str">
        <f t="shared" si="198"/>
        <v>1001.PRODUCTOS ESPECIFICOS PARA DESARROLLO INFANTIL TEMPRANO</v>
      </c>
      <c r="D433" s="93" t="str">
        <f t="shared" si="121"/>
        <v>00. RECURSOS ORDINARIOS</v>
      </c>
      <c r="E433" s="94" t="str">
        <f t="shared" si="122"/>
        <v>DIRECCION EJECUTIVA DE GESTION ESTRATEGICA Y ARTICULACION EN SALUD PUBLICA</v>
      </c>
      <c r="F433" s="94" t="str">
        <f t="shared" si="123"/>
        <v>DIRECCION DE ATENCION INTEGRAL DE SALUD</v>
      </c>
      <c r="G433" s="95" t="str">
        <f t="shared" si="124"/>
        <v>00. RECURSOS ORDINARIOS</v>
      </c>
      <c r="H433" s="140" t="s">
        <v>265</v>
      </c>
      <c r="I433" s="144" t="s">
        <v>266</v>
      </c>
      <c r="J433" s="767" t="s">
        <v>339</v>
      </c>
      <c r="K433" s="511" t="s">
        <v>152</v>
      </c>
      <c r="L433" s="511">
        <v>86</v>
      </c>
      <c r="M433" s="512">
        <v>17</v>
      </c>
      <c r="N433" s="512">
        <v>1478</v>
      </c>
      <c r="O433" s="516"/>
      <c r="P433" s="516">
        <f>N433</f>
        <v>1478</v>
      </c>
      <c r="Q433" s="152"/>
      <c r="R433" s="516"/>
      <c r="S433" s="516"/>
      <c r="T433" s="458"/>
      <c r="U433" s="513"/>
      <c r="V433" s="513"/>
      <c r="W433" s="513"/>
      <c r="X433" s="513"/>
      <c r="Y433" s="513"/>
      <c r="Z433" s="513"/>
      <c r="AA433" s="148"/>
      <c r="AB433" s="148"/>
    </row>
    <row r="434" spans="1:28" ht="15.75" customHeight="1">
      <c r="A434" s="92" t="str">
        <f t="shared" si="118"/>
        <v>43 - 5004426.MONITOREO, SUPERVISION, EVALUACION Y CONTROL DEL PROGRAMA ARTICULADO NUTRICIONAL</v>
      </c>
      <c r="B434" s="92" t="str">
        <f t="shared" si="197"/>
        <v>3000001.ACCIONES COMUNES</v>
      </c>
      <c r="C434" s="92" t="str">
        <f t="shared" si="198"/>
        <v>1001.PRODUCTOS ESPECIFICOS PARA DESARROLLO INFANTIL TEMPRANO</v>
      </c>
      <c r="D434" s="93" t="str">
        <f t="shared" si="121"/>
        <v>00. RECURSOS ORDINARIOS</v>
      </c>
      <c r="E434" s="94" t="str">
        <f t="shared" si="122"/>
        <v>DIRECCION EJECUTIVA DE GESTION ESTRATEGICA Y ARTICULACION EN SALUD PUBLICA</v>
      </c>
      <c r="F434" s="94" t="str">
        <f t="shared" si="123"/>
        <v>DIRECCION DE ATENCION INTEGRAL DE SALUD</v>
      </c>
      <c r="G434" s="95" t="str">
        <f t="shared" si="124"/>
        <v>00. RECURSOS ORDINARIOS</v>
      </c>
      <c r="H434" s="361"/>
      <c r="I434" s="198"/>
      <c r="J434" s="777" t="s">
        <v>525</v>
      </c>
      <c r="K434" s="467"/>
      <c r="L434" s="182"/>
      <c r="M434" s="468"/>
      <c r="N434" s="517">
        <f t="shared" ref="N434:Z434" si="207">SUM(N426:N433)</f>
        <v>20000</v>
      </c>
      <c r="O434" s="517">
        <f t="shared" si="207"/>
        <v>0</v>
      </c>
      <c r="P434" s="517">
        <f t="shared" si="207"/>
        <v>1478</v>
      </c>
      <c r="Q434" s="517">
        <f t="shared" si="207"/>
        <v>5292</v>
      </c>
      <c r="R434" s="517">
        <f t="shared" si="207"/>
        <v>5292</v>
      </c>
      <c r="S434" s="517">
        <f t="shared" si="207"/>
        <v>5292</v>
      </c>
      <c r="T434" s="517">
        <f t="shared" si="207"/>
        <v>2646</v>
      </c>
      <c r="U434" s="517">
        <f t="shared" si="207"/>
        <v>0</v>
      </c>
      <c r="V434" s="517">
        <f t="shared" si="207"/>
        <v>0</v>
      </c>
      <c r="W434" s="517">
        <f t="shared" si="207"/>
        <v>0</v>
      </c>
      <c r="X434" s="517">
        <f t="shared" si="207"/>
        <v>0</v>
      </c>
      <c r="Y434" s="517">
        <f t="shared" si="207"/>
        <v>0</v>
      </c>
      <c r="Z434" s="517">
        <f t="shared" si="207"/>
        <v>0</v>
      </c>
      <c r="AA434" s="104"/>
      <c r="AB434" s="104"/>
    </row>
    <row r="435" spans="1:28" ht="15.75" customHeight="1">
      <c r="A435" s="92" t="str">
        <f t="shared" si="118"/>
        <v>43 - 5004426.MONITOREO, SUPERVISION, EVALUACION Y CONTROL DEL PROGRAMA ARTICULADO NUTRICIONAL</v>
      </c>
      <c r="B435" s="92" t="str">
        <f t="shared" si="197"/>
        <v>3000001.ACCIONES COMUNES</v>
      </c>
      <c r="C435" s="92" t="str">
        <f t="shared" si="198"/>
        <v>1001.PRODUCTOS ESPECIFICOS PARA DESARROLLO INFANTIL TEMPRANO</v>
      </c>
      <c r="D435" s="93" t="str">
        <f t="shared" si="121"/>
        <v>00. RECURSOS ORDINARIOS</v>
      </c>
      <c r="E435" s="94" t="str">
        <f t="shared" si="122"/>
        <v>DIRECCION EJECUTIVA DE GESTION ESTRATEGICA Y ARTICULACION EN SALUD PUBLICA</v>
      </c>
      <c r="F435" s="94" t="str">
        <f t="shared" si="123"/>
        <v>DIRECCION DE ATENCION INTEGRAL DE SALUD</v>
      </c>
      <c r="G435" s="95" t="str">
        <f t="shared" si="124"/>
        <v>00. RECURSOS ORDINARIOS</v>
      </c>
      <c r="H435" s="318"/>
      <c r="I435" s="481" t="s">
        <v>526</v>
      </c>
      <c r="J435" s="778"/>
      <c r="K435" s="518"/>
      <c r="L435" s="519"/>
      <c r="M435" s="482"/>
      <c r="N435" s="485">
        <f t="shared" ref="N435:Z435" si="208">N434</f>
        <v>20000</v>
      </c>
      <c r="O435" s="485">
        <f t="shared" si="208"/>
        <v>0</v>
      </c>
      <c r="P435" s="485">
        <f t="shared" si="208"/>
        <v>1478</v>
      </c>
      <c r="Q435" s="485">
        <f t="shared" si="208"/>
        <v>5292</v>
      </c>
      <c r="R435" s="485">
        <f t="shared" si="208"/>
        <v>5292</v>
      </c>
      <c r="S435" s="485">
        <f t="shared" si="208"/>
        <v>5292</v>
      </c>
      <c r="T435" s="485">
        <f t="shared" si="208"/>
        <v>2646</v>
      </c>
      <c r="U435" s="485">
        <f t="shared" si="208"/>
        <v>0</v>
      </c>
      <c r="V435" s="485">
        <f t="shared" si="208"/>
        <v>0</v>
      </c>
      <c r="W435" s="485">
        <f t="shared" si="208"/>
        <v>0</v>
      </c>
      <c r="X435" s="485">
        <f t="shared" si="208"/>
        <v>0</v>
      </c>
      <c r="Y435" s="485">
        <f t="shared" si="208"/>
        <v>0</v>
      </c>
      <c r="Z435" s="485">
        <f t="shared" si="208"/>
        <v>0</v>
      </c>
      <c r="AA435" s="104"/>
      <c r="AB435" s="104"/>
    </row>
    <row r="436" spans="1:28" ht="5.25" customHeight="1">
      <c r="A436" s="92" t="str">
        <f t="shared" si="118"/>
        <v>43 - 5004426.MONITOREO, SUPERVISION, EVALUACION Y CONTROL DEL PROGRAMA ARTICULADO NUTRICIONAL</v>
      </c>
      <c r="B436" s="92" t="str">
        <f t="shared" si="197"/>
        <v>3000001.ACCIONES COMUNES</v>
      </c>
      <c r="C436" s="92" t="str">
        <f t="shared" si="198"/>
        <v>1001.PRODUCTOS ESPECIFICOS PARA DESARROLLO INFANTIL TEMPRANO</v>
      </c>
      <c r="D436" s="93" t="str">
        <f t="shared" si="121"/>
        <v>00. RECURSOS ORDINARIOS</v>
      </c>
      <c r="E436" s="94" t="str">
        <f t="shared" si="122"/>
        <v>DIRECCION EJECUTIVA DE GESTION ESTRATEGICA Y ARTICULACION EN SALUD PUBLICA</v>
      </c>
      <c r="F436" s="94" t="str">
        <f t="shared" si="123"/>
        <v>DIRECCION DE ATENCION INTEGRAL DE SALUD</v>
      </c>
      <c r="G436" s="95" t="str">
        <f t="shared" si="124"/>
        <v>00. RECURSOS ORDINARIOS</v>
      </c>
      <c r="H436" s="318"/>
      <c r="I436" s="520"/>
      <c r="J436" s="779"/>
      <c r="K436" s="521"/>
      <c r="L436" s="522"/>
      <c r="M436" s="318"/>
      <c r="N436" s="523"/>
      <c r="O436" s="523"/>
      <c r="P436" s="523"/>
      <c r="Q436" s="523"/>
      <c r="R436" s="523"/>
      <c r="S436" s="523"/>
      <c r="T436" s="523"/>
      <c r="U436" s="523"/>
      <c r="V436" s="523"/>
      <c r="W436" s="523"/>
      <c r="X436" s="523"/>
      <c r="Y436" s="523"/>
      <c r="Z436" s="523"/>
      <c r="AA436" s="104"/>
      <c r="AB436" s="104"/>
    </row>
    <row r="437" spans="1:28" ht="12" customHeight="1">
      <c r="A437" s="92" t="str">
        <f t="shared" si="118"/>
        <v>43 - 5004426.MONITOREO, SUPERVISION, EVALUACION Y CONTROL DEL PROGRAMA ARTICULADO NUTRICIONAL</v>
      </c>
      <c r="B437" s="92" t="str">
        <f t="shared" si="197"/>
        <v>3000001.ACCIONES COMUNES</v>
      </c>
      <c r="C437" s="92" t="str">
        <f t="shared" si="198"/>
        <v>1001.PRODUCTOS ESPECIFICOS PARA DESARROLLO INFANTIL TEMPRANO</v>
      </c>
      <c r="D437" s="93" t="str">
        <f t="shared" si="121"/>
        <v>00. RECURSOS ORDINARIOS</v>
      </c>
      <c r="E437" s="94" t="str">
        <f t="shared" si="122"/>
        <v>DIRECCION EJECUTIVA DE GESTION ESTRATEGICA Y ARTICULACION EN SALUD PUBLICA</v>
      </c>
      <c r="F437" s="94" t="str">
        <f t="shared" si="123"/>
        <v>DIRECCION DE ATENCION INTEGRAL DE SALUD</v>
      </c>
      <c r="G437" s="95" t="str">
        <f t="shared" si="124"/>
        <v>00. RECURSOS ORDINARIOS</v>
      </c>
      <c r="H437" s="524" t="s">
        <v>366</v>
      </c>
      <c r="I437" s="506" t="s">
        <v>57</v>
      </c>
      <c r="J437" s="780"/>
      <c r="K437" s="521"/>
      <c r="L437" s="522"/>
      <c r="M437" s="318"/>
      <c r="N437" s="523"/>
      <c r="O437" s="523"/>
      <c r="P437" s="523"/>
      <c r="Q437" s="523"/>
      <c r="R437" s="523"/>
      <c r="S437" s="523"/>
      <c r="T437" s="523"/>
      <c r="U437" s="523"/>
      <c r="V437" s="523"/>
      <c r="W437" s="523"/>
      <c r="X437" s="523"/>
      <c r="Y437" s="523"/>
      <c r="Z437" s="523"/>
      <c r="AA437" s="104"/>
      <c r="AB437" s="104"/>
    </row>
    <row r="438" spans="1:28" ht="13.5" customHeight="1">
      <c r="A438" s="92" t="str">
        <f t="shared" si="118"/>
        <v>43 - 5004426.MONITOREO, SUPERVISION, EVALUACION Y CONTROL DEL PROGRAMA ARTICULADO NUTRICIONAL</v>
      </c>
      <c r="B438" s="92" t="str">
        <f t="shared" si="197"/>
        <v>3000001.ACCIONES COMUNES</v>
      </c>
      <c r="C438" s="92" t="str">
        <f t="shared" si="198"/>
        <v>1001.PRODUCTOS ESPECIFICOS PARA DESARROLLO INFANTIL TEMPRANO</v>
      </c>
      <c r="D438" s="93" t="str">
        <f t="shared" si="121"/>
        <v>00. RECURSOS ORDINARIOS</v>
      </c>
      <c r="E438" s="94" t="str">
        <f t="shared" si="122"/>
        <v>DIRECCION EJECUTIVA DE GESTION ESTRATEGICA Y ARTICULACION EN SALUD PUBLICA</v>
      </c>
      <c r="F438" s="94" t="str">
        <f t="shared" si="123"/>
        <v>DIRECCION DE ATENCION INTEGRAL DE SALUD</v>
      </c>
      <c r="G438" s="95" t="str">
        <f t="shared" si="124"/>
        <v>00. RECURSOS ORDINARIOS</v>
      </c>
      <c r="H438" s="189" t="s">
        <v>527</v>
      </c>
      <c r="I438" s="446"/>
      <c r="J438" s="781"/>
      <c r="K438" s="462"/>
      <c r="L438" s="465"/>
      <c r="M438" s="466"/>
      <c r="N438" s="525"/>
      <c r="O438" s="525"/>
      <c r="P438" s="525"/>
      <c r="Q438" s="525"/>
      <c r="R438" s="525"/>
      <c r="S438" s="525"/>
      <c r="T438" s="525"/>
      <c r="U438" s="525"/>
      <c r="V438" s="525"/>
      <c r="W438" s="525"/>
      <c r="X438" s="525"/>
      <c r="Y438" s="525"/>
      <c r="Z438" s="525"/>
      <c r="AA438" s="104"/>
      <c r="AB438" s="104"/>
    </row>
    <row r="439" spans="1:28" ht="12" customHeight="1">
      <c r="A439" s="92" t="str">
        <f t="shared" si="118"/>
        <v>43 - 5004426.MONITOREO, SUPERVISION, EVALUACION Y CONTROL DEL PROGRAMA ARTICULADO NUTRICIONAL</v>
      </c>
      <c r="B439" s="92" t="str">
        <f t="shared" si="197"/>
        <v>3000001.ACCIONES COMUNES</v>
      </c>
      <c r="C439" s="92" t="str">
        <f t="shared" si="198"/>
        <v>1001.PRODUCTOS ESPECIFICOS PARA DESARROLLO INFANTIL TEMPRANO</v>
      </c>
      <c r="D439" s="93" t="str">
        <f t="shared" si="121"/>
        <v>00. RECURSOS ORDINARIOS</v>
      </c>
      <c r="E439" s="94" t="str">
        <f t="shared" si="122"/>
        <v>DIRECCION EJECUTIVA DE GESTION ESTRATEGICA Y ARTICULACION EN SALUD PUBLICA</v>
      </c>
      <c r="F439" s="94" t="str">
        <f t="shared" si="123"/>
        <v>DIRECCION DE ATENCION INTEGRAL DE SALUD</v>
      </c>
      <c r="G439" s="95" t="str">
        <f t="shared" si="124"/>
        <v>00. RECURSOS ORDINARIOS</v>
      </c>
      <c r="H439" s="306" t="s">
        <v>237</v>
      </c>
      <c r="I439" s="985" t="s">
        <v>528</v>
      </c>
      <c r="J439" s="954"/>
      <c r="K439" s="954"/>
      <c r="L439" s="954"/>
      <c r="M439" s="954"/>
      <c r="N439" s="954"/>
      <c r="O439" s="954"/>
      <c r="P439" s="954"/>
      <c r="Q439" s="954"/>
      <c r="R439" s="954"/>
      <c r="S439" s="954"/>
      <c r="T439" s="954"/>
      <c r="U439" s="954"/>
      <c r="V439" s="954"/>
      <c r="W439" s="954"/>
      <c r="X439" s="954"/>
      <c r="Y439" s="954"/>
      <c r="Z439" s="953"/>
      <c r="AA439" s="104"/>
      <c r="AB439" s="104"/>
    </row>
    <row r="440" spans="1:28" ht="14.25" customHeight="1">
      <c r="A440" s="208" t="str">
        <f t="shared" si="118"/>
        <v>43 - 5004426.MONITOREO, SUPERVISION, EVALUACION Y CONTROL DEL PROGRAMA ARTICULADO NUTRICIONAL</v>
      </c>
      <c r="B440" s="208" t="str">
        <f t="shared" si="197"/>
        <v>3000001.ACCIONES COMUNES</v>
      </c>
      <c r="C440" s="208" t="str">
        <f t="shared" si="198"/>
        <v>1001.PRODUCTOS ESPECIFICOS PARA DESARROLLO INFANTIL TEMPRANO</v>
      </c>
      <c r="D440" s="209" t="str">
        <f t="shared" si="121"/>
        <v>00. RECURSOS ORDINARIOS</v>
      </c>
      <c r="E440" s="210" t="str">
        <f t="shared" si="122"/>
        <v>DIRECCION EJECUTIVA DE GESTION ESTRATEGICA Y ARTICULACION EN SALUD PUBLICA</v>
      </c>
      <c r="F440" s="210" t="str">
        <f t="shared" si="123"/>
        <v>DIRECCION DE ATENCION INTEGRAL DE SALUD</v>
      </c>
      <c r="G440" s="95" t="str">
        <f t="shared" si="124"/>
        <v>00. RECURSOS ORDINARIOS</v>
      </c>
      <c r="H440" s="143" t="s">
        <v>265</v>
      </c>
      <c r="I440" s="144" t="s">
        <v>266</v>
      </c>
      <c r="J440" s="767" t="s">
        <v>339</v>
      </c>
      <c r="K440" s="255" t="s">
        <v>152</v>
      </c>
      <c r="L440" s="114">
        <v>247</v>
      </c>
      <c r="M440" s="145">
        <v>17</v>
      </c>
      <c r="N440" s="199">
        <v>4199.5</v>
      </c>
      <c r="O440" s="199"/>
      <c r="P440" s="199">
        <f t="shared" ref="P440:P445" si="209">N440</f>
        <v>4199.5</v>
      </c>
      <c r="Q440" s="199"/>
      <c r="R440" s="199"/>
      <c r="S440" s="292"/>
      <c r="T440" s="292"/>
      <c r="U440" s="292"/>
      <c r="V440" s="292"/>
      <c r="W440" s="292"/>
      <c r="X440" s="292"/>
      <c r="Y440" s="292"/>
      <c r="Z440" s="292"/>
      <c r="AA440" s="148"/>
      <c r="AB440" s="148"/>
    </row>
    <row r="441" spans="1:28" ht="29.25" customHeight="1">
      <c r="A441" s="208" t="str">
        <f t="shared" si="118"/>
        <v>43 - 5004426.MONITOREO, SUPERVISION, EVALUACION Y CONTROL DEL PROGRAMA ARTICULADO NUTRICIONAL</v>
      </c>
      <c r="B441" s="208" t="str">
        <f t="shared" ref="B441:B448" si="210">VLOOKUP(A441,Estructura,3,FALSE)</f>
        <v>3000001.ACCIONES COMUNES</v>
      </c>
      <c r="C441" s="208" t="str">
        <f t="shared" ref="C441:C448" si="211">VLOOKUP(A441,Estructura,2,FALSE)</f>
        <v>1001.PRODUCTOS ESPECIFICOS PARA DESARROLLO INFANTIL TEMPRANO</v>
      </c>
      <c r="D441" s="209" t="str">
        <f t="shared" si="121"/>
        <v>00. RECURSOS ORDINARIOS</v>
      </c>
      <c r="E441" s="210" t="str">
        <f t="shared" si="122"/>
        <v>DIRECCION EJECUTIVA DE GESTION ESTRATEGICA Y ARTICULACION EN SALUD PUBLICA</v>
      </c>
      <c r="F441" s="210" t="str">
        <f t="shared" si="123"/>
        <v>DIRECCION DE ATENCION INTEGRAL DE SALUD</v>
      </c>
      <c r="G441" s="95" t="str">
        <f t="shared" si="124"/>
        <v>00. RECURSOS ORDINARIOS</v>
      </c>
      <c r="H441" s="143" t="s">
        <v>529</v>
      </c>
      <c r="I441" s="114" t="s">
        <v>530</v>
      </c>
      <c r="J441" s="700" t="s">
        <v>531</v>
      </c>
      <c r="K441" s="255" t="s">
        <v>168</v>
      </c>
      <c r="L441" s="114">
        <v>2</v>
      </c>
      <c r="M441" s="199">
        <v>90</v>
      </c>
      <c r="N441" s="199">
        <f t="shared" ref="N441:N442" si="212">M441*L441</f>
        <v>180</v>
      </c>
      <c r="O441" s="199"/>
      <c r="P441" s="199">
        <f t="shared" si="209"/>
        <v>180</v>
      </c>
      <c r="Q441" s="199"/>
      <c r="R441" s="199"/>
      <c r="S441" s="292"/>
      <c r="T441" s="292"/>
      <c r="U441" s="292"/>
      <c r="V441" s="292"/>
      <c r="W441" s="292"/>
      <c r="X441" s="292"/>
      <c r="Y441" s="292"/>
      <c r="Z441" s="292"/>
      <c r="AA441" s="148"/>
      <c r="AB441" s="148"/>
    </row>
    <row r="442" spans="1:28" ht="18" customHeight="1">
      <c r="A442" s="208" t="str">
        <f t="shared" si="118"/>
        <v>43 - 5004426.MONITOREO, SUPERVISION, EVALUACION Y CONTROL DEL PROGRAMA ARTICULADO NUTRICIONAL</v>
      </c>
      <c r="B442" s="208" t="str">
        <f t="shared" si="210"/>
        <v>3000001.ACCIONES COMUNES</v>
      </c>
      <c r="C442" s="208" t="str">
        <f t="shared" si="211"/>
        <v>1001.PRODUCTOS ESPECIFICOS PARA DESARROLLO INFANTIL TEMPRANO</v>
      </c>
      <c r="D442" s="209" t="str">
        <f t="shared" si="121"/>
        <v>00. RECURSOS ORDINARIOS</v>
      </c>
      <c r="E442" s="210" t="str">
        <f t="shared" si="122"/>
        <v>DIRECCION EJECUTIVA DE GESTION ESTRATEGICA Y ARTICULACION EN SALUD PUBLICA</v>
      </c>
      <c r="F442" s="210" t="str">
        <f t="shared" si="123"/>
        <v>DIRECCION DE ATENCION INTEGRAL DE SALUD</v>
      </c>
      <c r="G442" s="95" t="str">
        <f t="shared" si="124"/>
        <v>00. RECURSOS ORDINARIOS</v>
      </c>
      <c r="H442" s="143" t="s">
        <v>532</v>
      </c>
      <c r="I442" s="114" t="s">
        <v>533</v>
      </c>
      <c r="J442" s="701" t="s">
        <v>534</v>
      </c>
      <c r="K442" s="255" t="s">
        <v>168</v>
      </c>
      <c r="L442" s="114">
        <v>3</v>
      </c>
      <c r="M442" s="199">
        <v>1100</v>
      </c>
      <c r="N442" s="199">
        <f t="shared" si="212"/>
        <v>3300</v>
      </c>
      <c r="O442" s="144"/>
      <c r="P442" s="199">
        <f t="shared" si="209"/>
        <v>3300</v>
      </c>
      <c r="Q442" s="144"/>
      <c r="R442" s="199"/>
      <c r="S442" s="292"/>
      <c r="T442" s="292"/>
      <c r="U442" s="292"/>
      <c r="V442" s="292"/>
      <c r="W442" s="292"/>
      <c r="X442" s="292"/>
      <c r="Y442" s="292"/>
      <c r="Z442" s="292"/>
      <c r="AA442" s="148"/>
      <c r="AB442" s="148"/>
    </row>
    <row r="443" spans="1:28" ht="15.75" customHeight="1">
      <c r="A443" s="208" t="str">
        <f t="shared" si="118"/>
        <v>43 - 5004426.MONITOREO, SUPERVISION, EVALUACION Y CONTROL DEL PROGRAMA ARTICULADO NUTRICIONAL</v>
      </c>
      <c r="B443" s="208" t="str">
        <f t="shared" si="210"/>
        <v>3000001.ACCIONES COMUNES</v>
      </c>
      <c r="C443" s="208" t="str">
        <f t="shared" si="211"/>
        <v>1001.PRODUCTOS ESPECIFICOS PARA DESARROLLO INFANTIL TEMPRANO</v>
      </c>
      <c r="D443" s="209" t="str">
        <f t="shared" si="121"/>
        <v>00. RECURSOS ORDINARIOS</v>
      </c>
      <c r="E443" s="210" t="str">
        <f t="shared" si="122"/>
        <v>DIRECCION EJECUTIVA DE GESTION ESTRATEGICA Y ARTICULACION EN SALUD PUBLICA</v>
      </c>
      <c r="F443" s="210" t="str">
        <f t="shared" si="123"/>
        <v>DIRECCION DE ATENCION INTEGRAL DE SALUD</v>
      </c>
      <c r="G443" s="95" t="str">
        <f t="shared" si="124"/>
        <v>00. RECURSOS ORDINARIOS</v>
      </c>
      <c r="H443" s="143" t="s">
        <v>532</v>
      </c>
      <c r="I443" s="114" t="s">
        <v>535</v>
      </c>
      <c r="J443" s="767" t="s">
        <v>536</v>
      </c>
      <c r="K443" s="309" t="s">
        <v>168</v>
      </c>
      <c r="L443" s="114">
        <v>12</v>
      </c>
      <c r="M443" s="199">
        <v>60</v>
      </c>
      <c r="N443" s="199">
        <v>720</v>
      </c>
      <c r="O443" s="199"/>
      <c r="P443" s="199">
        <f t="shared" si="209"/>
        <v>720</v>
      </c>
      <c r="Q443" s="199"/>
      <c r="R443" s="199"/>
      <c r="S443" s="292"/>
      <c r="T443" s="292"/>
      <c r="U443" s="292"/>
      <c r="V443" s="292"/>
      <c r="W443" s="292"/>
      <c r="X443" s="292"/>
      <c r="Y443" s="292"/>
      <c r="Z443" s="292"/>
      <c r="AA443" s="148"/>
      <c r="AB443" s="148"/>
    </row>
    <row r="444" spans="1:28" ht="15.75" customHeight="1">
      <c r="A444" s="208" t="str">
        <f t="shared" si="118"/>
        <v>43 - 5004426.MONITOREO, SUPERVISION, EVALUACION Y CONTROL DEL PROGRAMA ARTICULADO NUTRICIONAL</v>
      </c>
      <c r="B444" s="208" t="str">
        <f t="shared" si="210"/>
        <v>3000001.ACCIONES COMUNES</v>
      </c>
      <c r="C444" s="208" t="str">
        <f t="shared" si="211"/>
        <v>1001.PRODUCTOS ESPECIFICOS PARA DESARROLLO INFANTIL TEMPRANO</v>
      </c>
      <c r="D444" s="209" t="str">
        <f t="shared" si="121"/>
        <v>00. RECURSOS ORDINARIOS</v>
      </c>
      <c r="E444" s="210" t="str">
        <f t="shared" si="122"/>
        <v>DIRECCION EJECUTIVA DE GESTION ESTRATEGICA Y ARTICULACION EN SALUD PUBLICA</v>
      </c>
      <c r="F444" s="210" t="str">
        <f t="shared" si="123"/>
        <v>DIRECCION DE ATENCION INTEGRAL DE SALUD</v>
      </c>
      <c r="G444" s="95" t="str">
        <f t="shared" si="124"/>
        <v>00. RECURSOS ORDINARIOS</v>
      </c>
      <c r="H444" s="143" t="s">
        <v>537</v>
      </c>
      <c r="I444" s="114" t="s">
        <v>538</v>
      </c>
      <c r="J444" s="767" t="s">
        <v>539</v>
      </c>
      <c r="K444" s="255" t="s">
        <v>168</v>
      </c>
      <c r="L444" s="114">
        <v>10</v>
      </c>
      <c r="M444" s="199">
        <v>60</v>
      </c>
      <c r="N444" s="199">
        <f>L444*M444</f>
        <v>600</v>
      </c>
      <c r="O444" s="199"/>
      <c r="P444" s="199">
        <f t="shared" si="209"/>
        <v>600</v>
      </c>
      <c r="Q444" s="199"/>
      <c r="R444" s="199"/>
      <c r="S444" s="292"/>
      <c r="T444" s="292"/>
      <c r="U444" s="292"/>
      <c r="V444" s="292"/>
      <c r="W444" s="292"/>
      <c r="X444" s="292"/>
      <c r="Y444" s="292"/>
      <c r="Z444" s="292"/>
      <c r="AA444" s="148"/>
      <c r="AB444" s="148"/>
    </row>
    <row r="445" spans="1:28" ht="15.75" customHeight="1">
      <c r="A445" s="208" t="str">
        <f t="shared" si="118"/>
        <v>43 - 5004426.MONITOREO, SUPERVISION, EVALUACION Y CONTROL DEL PROGRAMA ARTICULADO NUTRICIONAL</v>
      </c>
      <c r="B445" s="208" t="str">
        <f t="shared" si="210"/>
        <v>3000001.ACCIONES COMUNES</v>
      </c>
      <c r="C445" s="208" t="str">
        <f t="shared" si="211"/>
        <v>1001.PRODUCTOS ESPECIFICOS PARA DESARROLLO INFANTIL TEMPRANO</v>
      </c>
      <c r="D445" s="209" t="str">
        <f t="shared" si="121"/>
        <v>00. RECURSOS ORDINARIOS</v>
      </c>
      <c r="E445" s="210" t="str">
        <f t="shared" si="122"/>
        <v>DIRECCION EJECUTIVA DE GESTION ESTRATEGICA Y ARTICULACION EN SALUD PUBLICA</v>
      </c>
      <c r="F445" s="210" t="str">
        <f t="shared" si="123"/>
        <v>DIRECCION DE ATENCION INTEGRAL DE SALUD</v>
      </c>
      <c r="G445" s="95" t="str">
        <f t="shared" si="124"/>
        <v>00. RECURSOS ORDINARIOS</v>
      </c>
      <c r="H445" s="143" t="s">
        <v>537</v>
      </c>
      <c r="I445" s="114" t="s">
        <v>540</v>
      </c>
      <c r="J445" s="700" t="s">
        <v>541</v>
      </c>
      <c r="K445" s="255" t="s">
        <v>168</v>
      </c>
      <c r="L445" s="114">
        <v>9</v>
      </c>
      <c r="M445" s="199">
        <v>5</v>
      </c>
      <c r="N445" s="199">
        <v>49</v>
      </c>
      <c r="O445" s="199"/>
      <c r="P445" s="199">
        <f t="shared" si="209"/>
        <v>49</v>
      </c>
      <c r="Q445" s="199"/>
      <c r="R445" s="199"/>
      <c r="S445" s="199"/>
      <c r="T445" s="199"/>
      <c r="U445" s="292"/>
      <c r="V445" s="292"/>
      <c r="W445" s="292"/>
      <c r="X445" s="292"/>
      <c r="Y445" s="292"/>
      <c r="Z445" s="292"/>
      <c r="AA445" s="148"/>
      <c r="AB445" s="148"/>
    </row>
    <row r="446" spans="1:28" ht="18" customHeight="1">
      <c r="A446" s="92" t="str">
        <f t="shared" si="118"/>
        <v>43 - 5004426.MONITOREO, SUPERVISION, EVALUACION Y CONTROL DEL PROGRAMA ARTICULADO NUTRICIONAL</v>
      </c>
      <c r="B446" s="92" t="str">
        <f t="shared" si="210"/>
        <v>3000001.ACCIONES COMUNES</v>
      </c>
      <c r="C446" s="92" t="str">
        <f t="shared" si="211"/>
        <v>1001.PRODUCTOS ESPECIFICOS PARA DESARROLLO INFANTIL TEMPRANO</v>
      </c>
      <c r="D446" s="93" t="str">
        <f t="shared" si="121"/>
        <v>00. RECURSOS ORDINARIOS</v>
      </c>
      <c r="E446" s="94" t="str">
        <f t="shared" si="122"/>
        <v>DIRECCION EJECUTIVA DE GESTION ESTRATEGICA Y ARTICULACION EN SALUD PUBLICA</v>
      </c>
      <c r="F446" s="94" t="str">
        <f t="shared" si="123"/>
        <v>DIRECCION DE ATENCION INTEGRAL DE SALUD</v>
      </c>
      <c r="G446" s="95" t="str">
        <f t="shared" si="124"/>
        <v>00. RECURSOS ORDINARIOS</v>
      </c>
      <c r="H446" s="526"/>
      <c r="I446" s="249"/>
      <c r="J446" s="782" t="s">
        <v>358</v>
      </c>
      <c r="K446" s="527"/>
      <c r="L446" s="528"/>
      <c r="M446" s="529"/>
      <c r="N446" s="517">
        <f t="shared" ref="N446:Z446" si="213">SUM(N440:N445)</f>
        <v>9048.5</v>
      </c>
      <c r="O446" s="517">
        <f t="shared" si="213"/>
        <v>0</v>
      </c>
      <c r="P446" s="517">
        <f t="shared" si="213"/>
        <v>9048.5</v>
      </c>
      <c r="Q446" s="517">
        <f t="shared" si="213"/>
        <v>0</v>
      </c>
      <c r="R446" s="517">
        <f t="shared" si="213"/>
        <v>0</v>
      </c>
      <c r="S446" s="517">
        <f t="shared" si="213"/>
        <v>0</v>
      </c>
      <c r="T446" s="517">
        <f t="shared" si="213"/>
        <v>0</v>
      </c>
      <c r="U446" s="517">
        <f t="shared" si="213"/>
        <v>0</v>
      </c>
      <c r="V446" s="517">
        <f t="shared" si="213"/>
        <v>0</v>
      </c>
      <c r="W446" s="517">
        <f t="shared" si="213"/>
        <v>0</v>
      </c>
      <c r="X446" s="517">
        <f t="shared" si="213"/>
        <v>0</v>
      </c>
      <c r="Y446" s="517">
        <f t="shared" si="213"/>
        <v>0</v>
      </c>
      <c r="Z446" s="517">
        <f t="shared" si="213"/>
        <v>0</v>
      </c>
      <c r="AA446" s="104"/>
      <c r="AB446" s="104"/>
    </row>
    <row r="447" spans="1:28" ht="15.75" customHeight="1">
      <c r="A447" s="92" t="str">
        <f t="shared" si="118"/>
        <v>43 - 5004426.MONITOREO, SUPERVISION, EVALUACION Y CONTROL DEL PROGRAMA ARTICULADO NUTRICIONAL</v>
      </c>
      <c r="B447" s="92" t="str">
        <f t="shared" si="210"/>
        <v>3000001.ACCIONES COMUNES</v>
      </c>
      <c r="C447" s="92" t="str">
        <f t="shared" si="211"/>
        <v>1001.PRODUCTOS ESPECIFICOS PARA DESARROLLO INFANTIL TEMPRANO</v>
      </c>
      <c r="D447" s="93" t="str">
        <f t="shared" si="121"/>
        <v>00. RECURSOS ORDINARIOS</v>
      </c>
      <c r="E447" s="94" t="str">
        <f t="shared" si="122"/>
        <v>DIRECCION EJECUTIVA DE GESTION ESTRATEGICA Y ARTICULACION EN SALUD PUBLICA</v>
      </c>
      <c r="F447" s="94" t="str">
        <f t="shared" si="123"/>
        <v>DIRECCION DE ATENCION INTEGRAL DE SALUD</v>
      </c>
      <c r="G447" s="95" t="str">
        <f t="shared" si="124"/>
        <v>00. RECURSOS ORDINARIOS</v>
      </c>
      <c r="H447" s="318"/>
      <c r="I447" s="481" t="s">
        <v>542</v>
      </c>
      <c r="J447" s="778"/>
      <c r="K447" s="518"/>
      <c r="L447" s="519"/>
      <c r="M447" s="482"/>
      <c r="N447" s="485">
        <f t="shared" ref="N447:Z447" si="214">N446</f>
        <v>9048.5</v>
      </c>
      <c r="O447" s="485">
        <f t="shared" si="214"/>
        <v>0</v>
      </c>
      <c r="P447" s="485">
        <f t="shared" si="214"/>
        <v>9048.5</v>
      </c>
      <c r="Q447" s="485">
        <f t="shared" si="214"/>
        <v>0</v>
      </c>
      <c r="R447" s="485">
        <f t="shared" si="214"/>
        <v>0</v>
      </c>
      <c r="S447" s="485">
        <f t="shared" si="214"/>
        <v>0</v>
      </c>
      <c r="T447" s="485">
        <f t="shared" si="214"/>
        <v>0</v>
      </c>
      <c r="U447" s="485">
        <f t="shared" si="214"/>
        <v>0</v>
      </c>
      <c r="V447" s="485">
        <f t="shared" si="214"/>
        <v>0</v>
      </c>
      <c r="W447" s="485">
        <f t="shared" si="214"/>
        <v>0</v>
      </c>
      <c r="X447" s="485">
        <f t="shared" si="214"/>
        <v>0</v>
      </c>
      <c r="Y447" s="485">
        <f t="shared" si="214"/>
        <v>0</v>
      </c>
      <c r="Z447" s="485">
        <f t="shared" si="214"/>
        <v>0</v>
      </c>
      <c r="AA447" s="104"/>
      <c r="AB447" s="104"/>
    </row>
    <row r="448" spans="1:28" ht="15.75" customHeight="1">
      <c r="A448" s="92" t="str">
        <f t="shared" si="118"/>
        <v>43 - 5004426.MONITOREO, SUPERVISION, EVALUACION Y CONTROL DEL PROGRAMA ARTICULADO NUTRICIONAL</v>
      </c>
      <c r="B448" s="92" t="str">
        <f t="shared" si="210"/>
        <v>3000001.ACCIONES COMUNES</v>
      </c>
      <c r="C448" s="92" t="str">
        <f t="shared" si="211"/>
        <v>1001.PRODUCTOS ESPECIFICOS PARA DESARROLLO INFANTIL TEMPRANO</v>
      </c>
      <c r="D448" s="93" t="str">
        <f t="shared" si="121"/>
        <v>00. RECURSOS ORDINARIOS</v>
      </c>
      <c r="E448" s="94" t="str">
        <f t="shared" si="122"/>
        <v>DIRECCION EJECUTIVA DE GESTION ESTRATEGICA Y ARTICULACION EN SALUD PUBLICA</v>
      </c>
      <c r="F448" s="94" t="str">
        <f t="shared" si="123"/>
        <v>DIRECCION DE ATENCION INTEGRAL DE SALUD</v>
      </c>
      <c r="G448" s="95" t="str">
        <f t="shared" si="124"/>
        <v>00. RECURSOS ORDINARIOS</v>
      </c>
      <c r="H448" s="530" t="s">
        <v>543</v>
      </c>
      <c r="I448" s="531"/>
      <c r="J448" s="783"/>
      <c r="K448" s="532"/>
      <c r="L448" s="533"/>
      <c r="M448" s="534"/>
      <c r="N448" s="535">
        <f t="shared" ref="N448:Z448" si="215">N435+N421+N401+N447</f>
        <v>337038.99599999998</v>
      </c>
      <c r="O448" s="536">
        <f t="shared" si="215"/>
        <v>320</v>
      </c>
      <c r="P448" s="536">
        <f t="shared" si="215"/>
        <v>79153.495999999999</v>
      </c>
      <c r="Q448" s="536">
        <f t="shared" si="215"/>
        <v>165508.5</v>
      </c>
      <c r="R448" s="536">
        <f t="shared" si="215"/>
        <v>29998</v>
      </c>
      <c r="S448" s="536">
        <f t="shared" si="215"/>
        <v>28043</v>
      </c>
      <c r="T448" s="536">
        <f t="shared" si="215"/>
        <v>25596</v>
      </c>
      <c r="U448" s="536">
        <f t="shared" si="215"/>
        <v>4820</v>
      </c>
      <c r="V448" s="536">
        <f t="shared" si="215"/>
        <v>2320</v>
      </c>
      <c r="W448" s="536">
        <f t="shared" si="215"/>
        <v>320</v>
      </c>
      <c r="X448" s="536">
        <f t="shared" si="215"/>
        <v>320</v>
      </c>
      <c r="Y448" s="536">
        <f t="shared" si="215"/>
        <v>320</v>
      </c>
      <c r="Z448" s="536">
        <f t="shared" si="215"/>
        <v>320</v>
      </c>
      <c r="AA448" s="104"/>
      <c r="AB448" s="104"/>
    </row>
    <row r="449" spans="1:28" ht="12" customHeight="1">
      <c r="A449" s="92"/>
      <c r="B449" s="92"/>
      <c r="C449" s="92"/>
      <c r="D449" s="93"/>
      <c r="E449" s="94"/>
      <c r="F449" s="94"/>
      <c r="G449" s="95"/>
      <c r="H449" s="1"/>
      <c r="I449" s="537"/>
      <c r="J449" s="784"/>
      <c r="K449" s="82"/>
      <c r="L449" s="538"/>
      <c r="M449" s="539">
        <v>337039</v>
      </c>
      <c r="N449" s="539">
        <f>M449-N448</f>
        <v>4.0000000153668225E-3</v>
      </c>
      <c r="O449" s="538"/>
      <c r="P449" s="540"/>
      <c r="Q449" s="541"/>
      <c r="R449" s="541"/>
      <c r="S449" s="541"/>
      <c r="T449" s="541"/>
      <c r="U449" s="541"/>
      <c r="V449" s="541"/>
      <c r="W449" s="541"/>
      <c r="X449" s="541"/>
      <c r="Y449" s="541"/>
      <c r="Z449" s="541"/>
      <c r="AA449" s="104"/>
      <c r="AB449" s="104"/>
    </row>
    <row r="450" spans="1:28" ht="14.25" customHeight="1">
      <c r="A450" s="92"/>
      <c r="B450" s="80"/>
      <c r="C450" s="80"/>
      <c r="D450" s="80"/>
      <c r="E450" s="80"/>
      <c r="F450" s="80"/>
      <c r="G450" s="80"/>
      <c r="H450" s="986" t="s">
        <v>109</v>
      </c>
      <c r="I450" s="949"/>
      <c r="J450" s="687" t="s">
        <v>4</v>
      </c>
      <c r="K450" s="82"/>
      <c r="L450" s="538"/>
      <c r="M450" s="539"/>
      <c r="N450" s="539"/>
      <c r="O450" s="538"/>
      <c r="P450" s="540"/>
      <c r="Q450" s="541"/>
      <c r="R450" s="541"/>
      <c r="S450" s="541"/>
      <c r="T450" s="541"/>
      <c r="U450" s="541"/>
      <c r="V450" s="541"/>
      <c r="W450" s="541"/>
      <c r="X450" s="541"/>
      <c r="Y450" s="541"/>
      <c r="Z450" s="541"/>
      <c r="AA450" s="104"/>
      <c r="AB450" s="104"/>
    </row>
    <row r="451" spans="1:28" ht="17.25" customHeight="1">
      <c r="A451" s="92"/>
      <c r="B451" s="80"/>
      <c r="C451" s="80"/>
      <c r="D451" s="80"/>
      <c r="E451" s="80"/>
      <c r="F451" s="80"/>
      <c r="G451" s="80"/>
      <c r="H451" s="986" t="s">
        <v>5</v>
      </c>
      <c r="I451" s="949"/>
      <c r="J451" s="688" t="s">
        <v>6</v>
      </c>
      <c r="K451" s="82"/>
      <c r="L451" s="538"/>
      <c r="M451" s="539"/>
      <c r="N451" s="539"/>
      <c r="O451" s="538"/>
      <c r="P451" s="540"/>
      <c r="Q451" s="541"/>
      <c r="R451" s="541"/>
      <c r="S451" s="541"/>
      <c r="T451" s="541"/>
      <c r="U451" s="541"/>
      <c r="V451" s="541"/>
      <c r="W451" s="541"/>
      <c r="X451" s="541"/>
      <c r="Y451" s="541"/>
      <c r="Z451" s="541"/>
      <c r="AA451" s="104"/>
      <c r="AB451" s="104"/>
    </row>
    <row r="452" spans="1:28" ht="17.25" customHeight="1">
      <c r="A452" s="92"/>
      <c r="B452" s="80"/>
      <c r="C452" s="80"/>
      <c r="D452" s="80"/>
      <c r="E452" s="80"/>
      <c r="F452" s="80"/>
      <c r="G452" s="80"/>
      <c r="H452" s="986" t="s">
        <v>110</v>
      </c>
      <c r="I452" s="949"/>
      <c r="J452" s="689" t="str">
        <f>VLOOKUP(J457,Estructura,2,FALSE)</f>
        <v>1001.PRODUCTOS ESPECIFICOS PARA DESARROLLO INFANTIL TEMPRANO</v>
      </c>
      <c r="K452" s="82"/>
      <c r="L452" s="538"/>
      <c r="M452" s="539"/>
      <c r="N452" s="539"/>
      <c r="O452" s="538"/>
      <c r="P452" s="540"/>
      <c r="Q452" s="541"/>
      <c r="R452" s="541"/>
      <c r="S452" s="541"/>
      <c r="T452" s="541"/>
      <c r="U452" s="541"/>
      <c r="V452" s="541"/>
      <c r="W452" s="541"/>
      <c r="X452" s="541"/>
      <c r="Y452" s="541"/>
      <c r="Z452" s="541"/>
      <c r="AA452" s="104"/>
      <c r="AB452" s="104"/>
    </row>
    <row r="453" spans="1:28" ht="17.25" customHeight="1">
      <c r="A453" s="92"/>
      <c r="B453" s="80"/>
      <c r="C453" s="80"/>
      <c r="D453" s="80"/>
      <c r="E453" s="80"/>
      <c r="F453" s="80"/>
      <c r="G453" s="80"/>
      <c r="H453" s="986" t="s">
        <v>63</v>
      </c>
      <c r="I453" s="949"/>
      <c r="J453" s="689" t="str">
        <f>VLOOKUP(J457,Estructura,3,FALSE)</f>
        <v>3000608.SERVICIOS DE CUIDADO DIURNO ACCEDEN A CONTROL DE CALIDAD NUTRICIONAL DE LOS ALIMENTOS</v>
      </c>
      <c r="K453" s="82"/>
      <c r="L453" s="538"/>
      <c r="M453" s="539"/>
      <c r="N453" s="539"/>
      <c r="O453" s="538"/>
      <c r="P453" s="540"/>
      <c r="Q453" s="541"/>
      <c r="R453" s="541"/>
      <c r="S453" s="541"/>
      <c r="T453" s="541"/>
      <c r="U453" s="541"/>
      <c r="V453" s="541"/>
      <c r="W453" s="541"/>
      <c r="X453" s="541"/>
      <c r="Y453" s="541"/>
      <c r="Z453" s="541"/>
      <c r="AA453" s="104"/>
      <c r="AB453" s="104"/>
    </row>
    <row r="454" spans="1:28" ht="17.25" customHeight="1">
      <c r="A454" s="92"/>
      <c r="B454" s="80"/>
      <c r="C454" s="80"/>
      <c r="D454" s="80"/>
      <c r="E454" s="80"/>
      <c r="F454" s="80"/>
      <c r="G454" s="80"/>
      <c r="H454" s="986" t="s">
        <v>111</v>
      </c>
      <c r="I454" s="949"/>
      <c r="J454" s="689" t="str">
        <f>VLOOKUP(J457,Estructura,4,FALSE)</f>
        <v>5004427.CONTROL DE CALIDAD NUTRICIONAL DE LOS ALIMENTOS</v>
      </c>
      <c r="K454" s="82"/>
      <c r="L454" s="538"/>
      <c r="M454" s="539"/>
      <c r="N454" s="539"/>
      <c r="O454" s="538"/>
      <c r="P454" s="540"/>
      <c r="Q454" s="541"/>
      <c r="R454" s="541"/>
      <c r="S454" s="541"/>
      <c r="T454" s="541"/>
      <c r="U454" s="541"/>
      <c r="V454" s="541"/>
      <c r="W454" s="541"/>
      <c r="X454" s="541"/>
      <c r="Y454" s="541"/>
      <c r="Z454" s="541"/>
      <c r="AA454" s="104"/>
      <c r="AB454" s="104"/>
    </row>
    <row r="455" spans="1:28" ht="17.25" customHeight="1">
      <c r="A455" s="92"/>
      <c r="B455" s="80"/>
      <c r="C455" s="80"/>
      <c r="D455" s="80"/>
      <c r="E455" s="80"/>
      <c r="F455" s="80"/>
      <c r="G455" s="80"/>
      <c r="H455" s="986" t="s">
        <v>112</v>
      </c>
      <c r="I455" s="949"/>
      <c r="J455" s="690" t="s">
        <v>113</v>
      </c>
      <c r="K455" s="82"/>
      <c r="L455" s="538"/>
      <c r="M455" s="539"/>
      <c r="N455" s="539"/>
      <c r="O455" s="538"/>
      <c r="P455" s="540"/>
      <c r="Q455" s="541"/>
      <c r="R455" s="541"/>
      <c r="S455" s="541"/>
      <c r="T455" s="541"/>
      <c r="U455" s="541"/>
      <c r="V455" s="541"/>
      <c r="W455" s="541"/>
      <c r="X455" s="541"/>
      <c r="Y455" s="541"/>
      <c r="Z455" s="541"/>
      <c r="AA455" s="104"/>
      <c r="AB455" s="104"/>
    </row>
    <row r="456" spans="1:28" ht="17.25" customHeight="1">
      <c r="A456" s="92"/>
      <c r="B456" s="80"/>
      <c r="C456" s="80"/>
      <c r="D456" s="80"/>
      <c r="E456" s="80"/>
      <c r="F456" s="80"/>
      <c r="G456" s="80"/>
      <c r="H456" s="986" t="s">
        <v>114</v>
      </c>
      <c r="I456" s="949"/>
      <c r="J456" s="689" t="str">
        <f>VLOOKUP(J457,Estructura,5,FALSE)</f>
        <v>0033258.CONTROL DE CALIDAD NUTRICIONAL DE LOS ALIMENTOS</v>
      </c>
      <c r="K456" s="82"/>
      <c r="L456" s="538"/>
      <c r="M456" s="539"/>
      <c r="N456" s="539"/>
      <c r="O456" s="538"/>
      <c r="P456" s="540"/>
      <c r="Q456" s="541"/>
      <c r="R456" s="541"/>
      <c r="S456" s="541"/>
      <c r="T456" s="541"/>
      <c r="U456" s="541"/>
      <c r="V456" s="541"/>
      <c r="W456" s="541"/>
      <c r="X456" s="541"/>
      <c r="Y456" s="541"/>
      <c r="Z456" s="541"/>
      <c r="AA456" s="104"/>
      <c r="AB456" s="104"/>
    </row>
    <row r="457" spans="1:28" ht="13.5" customHeight="1">
      <c r="A457" s="92"/>
      <c r="B457" s="80"/>
      <c r="C457" s="80"/>
      <c r="D457" s="80"/>
      <c r="E457" s="80"/>
      <c r="F457" s="80"/>
      <c r="G457" s="80"/>
      <c r="H457" s="986" t="s">
        <v>111</v>
      </c>
      <c r="I457" s="949"/>
      <c r="J457" s="690" t="s">
        <v>101</v>
      </c>
      <c r="K457" s="82"/>
      <c r="L457" s="538"/>
      <c r="M457" s="539"/>
      <c r="N457" s="539"/>
      <c r="O457" s="538"/>
      <c r="P457" s="540"/>
      <c r="Q457" s="541"/>
      <c r="R457" s="541"/>
      <c r="S457" s="541"/>
      <c r="T457" s="541"/>
      <c r="U457" s="541"/>
      <c r="V457" s="541"/>
      <c r="W457" s="541"/>
      <c r="X457" s="541"/>
      <c r="Y457" s="541"/>
      <c r="Z457" s="541"/>
      <c r="AA457" s="104"/>
      <c r="AB457" s="104"/>
    </row>
    <row r="458" spans="1:28" ht="15" customHeight="1">
      <c r="A458" s="92"/>
      <c r="B458" s="80"/>
      <c r="C458" s="80"/>
      <c r="D458" s="80"/>
      <c r="E458" s="80"/>
      <c r="F458" s="80"/>
      <c r="G458" s="80"/>
      <c r="H458" s="987" t="s">
        <v>115</v>
      </c>
      <c r="I458" s="988"/>
      <c r="J458" s="688" t="s">
        <v>116</v>
      </c>
      <c r="K458" s="542"/>
      <c r="L458" s="543"/>
      <c r="M458" s="544"/>
      <c r="N458" s="544"/>
      <c r="O458" s="543"/>
      <c r="P458" s="545"/>
      <c r="Q458" s="546"/>
      <c r="R458" s="546"/>
      <c r="S458" s="546"/>
      <c r="T458" s="546"/>
      <c r="U458" s="546"/>
      <c r="V458" s="546"/>
      <c r="W458" s="546"/>
      <c r="X458" s="546"/>
      <c r="Y458" s="546"/>
      <c r="Z458" s="546"/>
      <c r="AA458" s="104"/>
      <c r="AB458" s="104"/>
    </row>
    <row r="459" spans="1:28" ht="12" customHeight="1">
      <c r="A459" s="86" t="s">
        <v>117</v>
      </c>
      <c r="B459" s="86" t="s">
        <v>118</v>
      </c>
      <c r="C459" s="86" t="s">
        <v>110</v>
      </c>
      <c r="D459" s="87" t="s">
        <v>119</v>
      </c>
      <c r="E459" s="87" t="s">
        <v>120</v>
      </c>
      <c r="F459" s="87" t="s">
        <v>121</v>
      </c>
      <c r="G459" s="87" t="s">
        <v>122</v>
      </c>
      <c r="H459" s="233" t="s">
        <v>123</v>
      </c>
      <c r="I459" s="88" t="s">
        <v>124</v>
      </c>
      <c r="J459" s="691" t="s">
        <v>125</v>
      </c>
      <c r="K459" s="88" t="s">
        <v>126</v>
      </c>
      <c r="L459" s="89" t="s">
        <v>127</v>
      </c>
      <c r="M459" s="90" t="s">
        <v>128</v>
      </c>
      <c r="N459" s="91" t="s">
        <v>69</v>
      </c>
      <c r="O459" s="91" t="s">
        <v>129</v>
      </c>
      <c r="P459" s="91" t="s">
        <v>130</v>
      </c>
      <c r="Q459" s="91" t="s">
        <v>131</v>
      </c>
      <c r="R459" s="91" t="s">
        <v>132</v>
      </c>
      <c r="S459" s="91" t="s">
        <v>133</v>
      </c>
      <c r="T459" s="91" t="s">
        <v>134</v>
      </c>
      <c r="U459" s="91" t="s">
        <v>135</v>
      </c>
      <c r="V459" s="91" t="s">
        <v>136</v>
      </c>
      <c r="W459" s="91" t="s">
        <v>137</v>
      </c>
      <c r="X459" s="91" t="s">
        <v>138</v>
      </c>
      <c r="Y459" s="91" t="s">
        <v>139</v>
      </c>
      <c r="Z459" s="91" t="s">
        <v>140</v>
      </c>
      <c r="AA459" s="104"/>
      <c r="AB459" s="104"/>
    </row>
    <row r="460" spans="1:28" ht="22.5" customHeight="1">
      <c r="A460" s="92"/>
      <c r="B460" s="92"/>
      <c r="C460" s="92"/>
      <c r="D460" s="93"/>
      <c r="E460" s="94"/>
      <c r="F460" s="94"/>
      <c r="G460" s="95"/>
      <c r="H460" s="105" t="s">
        <v>142</v>
      </c>
      <c r="I460" s="989" t="s">
        <v>68</v>
      </c>
      <c r="J460" s="954"/>
      <c r="K460" s="954"/>
      <c r="L460" s="954"/>
      <c r="M460" s="954"/>
      <c r="N460" s="954"/>
      <c r="O460" s="954"/>
      <c r="P460" s="954"/>
      <c r="Q460" s="954"/>
      <c r="R460" s="954"/>
      <c r="S460" s="954"/>
      <c r="T460" s="954"/>
      <c r="U460" s="954"/>
      <c r="V460" s="954"/>
      <c r="W460" s="954"/>
      <c r="X460" s="954"/>
      <c r="Y460" s="954"/>
      <c r="Z460" s="953"/>
      <c r="AA460" s="104"/>
      <c r="AB460" s="104"/>
    </row>
    <row r="461" spans="1:28" ht="69.75" customHeight="1">
      <c r="A461" s="208" t="str">
        <f t="shared" ref="A461:A489" si="216">J$457</f>
        <v>44 - 5004427.CONTROL DE CALIDAD NUTRICIONAL DE LOS ALIMENTOS</v>
      </c>
      <c r="B461" s="208" t="str">
        <f t="shared" ref="B461:B489" si="217">VLOOKUP(A461,Estructura,3,FALSE)</f>
        <v>3000608.SERVICIOS DE CUIDADO DIURNO ACCEDEN A CONTROL DE CALIDAD NUTRICIONAL DE LOS ALIMENTOS</v>
      </c>
      <c r="C461" s="208" t="str">
        <f t="shared" ref="C461:C489" si="218">VLOOKUP(A461,Estructura,2,FALSE)</f>
        <v>1001.PRODUCTOS ESPECIFICOS PARA DESARROLLO INFANTIL TEMPRANO</v>
      </c>
      <c r="D461" s="209" t="str">
        <f t="shared" ref="D461:D489" si="219">$J$9</f>
        <v>00. RECURSOS ORDINARIOS</v>
      </c>
      <c r="E461" s="210" t="str">
        <f t="shared" ref="E461:E489" si="220">J$4</f>
        <v>DIRECCION EJECUTIVA DE GESTION ESTRATEGICA Y ARTICULACION EN SALUD PUBLICA</v>
      </c>
      <c r="F461" s="210" t="str">
        <f t="shared" ref="F461:F489" si="221">J$5</f>
        <v>DIRECCION DE ATENCION INTEGRAL DE SALUD</v>
      </c>
      <c r="G461" s="95" t="str">
        <f t="shared" ref="G461:G489" si="222">J$9</f>
        <v>00. RECURSOS ORDINARIOS</v>
      </c>
      <c r="H461" s="143" t="s">
        <v>144</v>
      </c>
      <c r="I461" s="150" t="s">
        <v>145</v>
      </c>
      <c r="J461" s="701" t="s">
        <v>544</v>
      </c>
      <c r="K461" s="184" t="s">
        <v>424</v>
      </c>
      <c r="L461" s="114">
        <v>9</v>
      </c>
      <c r="M461" s="116">
        <v>147</v>
      </c>
      <c r="N461" s="116">
        <v>1333</v>
      </c>
      <c r="O461" s="116"/>
      <c r="P461" s="116"/>
      <c r="Q461" s="132"/>
      <c r="R461" s="132"/>
      <c r="S461" s="132">
        <v>588</v>
      </c>
      <c r="T461" s="132">
        <v>745</v>
      </c>
      <c r="U461" s="132"/>
      <c r="V461" s="132"/>
      <c r="W461" s="132"/>
      <c r="X461" s="132"/>
      <c r="Y461" s="132"/>
      <c r="Z461" s="132"/>
      <c r="AA461" s="148"/>
      <c r="AB461" s="148"/>
    </row>
    <row r="462" spans="1:28" ht="18" customHeight="1">
      <c r="A462" s="208" t="str">
        <f t="shared" si="216"/>
        <v>44 - 5004427.CONTROL DE CALIDAD NUTRICIONAL DE LOS ALIMENTOS</v>
      </c>
      <c r="B462" s="208" t="str">
        <f t="shared" si="217"/>
        <v>3000608.SERVICIOS DE CUIDADO DIURNO ACCEDEN A CONTROL DE CALIDAD NUTRICIONAL DE LOS ALIMENTOS</v>
      </c>
      <c r="C462" s="208" t="str">
        <f t="shared" si="218"/>
        <v>1001.PRODUCTOS ESPECIFICOS PARA DESARROLLO INFANTIL TEMPRANO</v>
      </c>
      <c r="D462" s="209" t="str">
        <f t="shared" si="219"/>
        <v>00. RECURSOS ORDINARIOS</v>
      </c>
      <c r="E462" s="210" t="str">
        <f t="shared" si="220"/>
        <v>DIRECCION EJECUTIVA DE GESTION ESTRATEGICA Y ARTICULACION EN SALUD PUBLICA</v>
      </c>
      <c r="F462" s="210" t="str">
        <f t="shared" si="221"/>
        <v>DIRECCION DE ATENCION INTEGRAL DE SALUD</v>
      </c>
      <c r="G462" s="95" t="str">
        <f t="shared" si="222"/>
        <v>00. RECURSOS ORDINARIOS</v>
      </c>
      <c r="H462" s="143" t="s">
        <v>149</v>
      </c>
      <c r="I462" s="144" t="s">
        <v>545</v>
      </c>
      <c r="J462" s="695" t="s">
        <v>151</v>
      </c>
      <c r="K462" s="184" t="s">
        <v>546</v>
      </c>
      <c r="L462" s="114">
        <v>43</v>
      </c>
      <c r="M462" s="116">
        <v>17</v>
      </c>
      <c r="N462" s="116">
        <v>740</v>
      </c>
      <c r="O462" s="116"/>
      <c r="P462" s="116">
        <f>+N462</f>
        <v>740</v>
      </c>
      <c r="Q462" s="152"/>
      <c r="R462" s="132"/>
      <c r="S462" s="132"/>
      <c r="T462" s="132"/>
      <c r="U462" s="132"/>
      <c r="V462" s="132"/>
      <c r="W462" s="132"/>
      <c r="X462" s="132"/>
      <c r="Y462" s="132"/>
      <c r="Z462" s="132"/>
      <c r="AA462" s="148"/>
      <c r="AB462" s="148"/>
    </row>
    <row r="463" spans="1:28" ht="18" customHeight="1">
      <c r="A463" s="208" t="str">
        <f t="shared" si="216"/>
        <v>44 - 5004427.CONTROL DE CALIDAD NUTRICIONAL DE LOS ALIMENTOS</v>
      </c>
      <c r="B463" s="208" t="str">
        <f t="shared" si="217"/>
        <v>3000608.SERVICIOS DE CUIDADO DIURNO ACCEDEN A CONTROL DE CALIDAD NUTRICIONAL DE LOS ALIMENTOS</v>
      </c>
      <c r="C463" s="208" t="str">
        <f t="shared" si="218"/>
        <v>1001.PRODUCTOS ESPECIFICOS PARA DESARROLLO INFANTIL TEMPRANO</v>
      </c>
      <c r="D463" s="209" t="str">
        <f t="shared" si="219"/>
        <v>00. RECURSOS ORDINARIOS</v>
      </c>
      <c r="E463" s="210" t="str">
        <f t="shared" si="220"/>
        <v>DIRECCION EJECUTIVA DE GESTION ESTRATEGICA Y ARTICULACION EN SALUD PUBLICA</v>
      </c>
      <c r="F463" s="210" t="str">
        <f t="shared" si="221"/>
        <v>DIRECCION DE ATENCION INTEGRAL DE SALUD</v>
      </c>
      <c r="G463" s="95" t="str">
        <f t="shared" si="222"/>
        <v>00. RECURSOS ORDINARIOS</v>
      </c>
      <c r="H463" s="143" t="s">
        <v>165</v>
      </c>
      <c r="I463" s="150" t="s">
        <v>547</v>
      </c>
      <c r="J463" s="701" t="s">
        <v>548</v>
      </c>
      <c r="K463" s="184" t="s">
        <v>467</v>
      </c>
      <c r="L463" s="114">
        <v>45</v>
      </c>
      <c r="M463" s="116">
        <v>12</v>
      </c>
      <c r="N463" s="116">
        <f>M463*L463</f>
        <v>540</v>
      </c>
      <c r="O463" s="116"/>
      <c r="P463" s="116"/>
      <c r="Q463" s="116">
        <f t="shared" ref="Q463:Q467" si="223">+N463</f>
        <v>540</v>
      </c>
      <c r="R463" s="132"/>
      <c r="S463" s="132"/>
      <c r="T463" s="132"/>
      <c r="U463" s="132"/>
      <c r="V463" s="132"/>
      <c r="W463" s="132"/>
      <c r="X463" s="132"/>
      <c r="Y463" s="132"/>
      <c r="Z463" s="132"/>
      <c r="AA463" s="148"/>
      <c r="AB463" s="148"/>
    </row>
    <row r="464" spans="1:28" ht="18" customHeight="1">
      <c r="A464" s="208" t="str">
        <f t="shared" si="216"/>
        <v>44 - 5004427.CONTROL DE CALIDAD NUTRICIONAL DE LOS ALIMENTOS</v>
      </c>
      <c r="B464" s="208" t="str">
        <f t="shared" si="217"/>
        <v>3000608.SERVICIOS DE CUIDADO DIURNO ACCEDEN A CONTROL DE CALIDAD NUTRICIONAL DE LOS ALIMENTOS</v>
      </c>
      <c r="C464" s="208" t="str">
        <f t="shared" si="218"/>
        <v>1001.PRODUCTOS ESPECIFICOS PARA DESARROLLO INFANTIL TEMPRANO</v>
      </c>
      <c r="D464" s="209" t="str">
        <f t="shared" si="219"/>
        <v>00. RECURSOS ORDINARIOS</v>
      </c>
      <c r="E464" s="210" t="str">
        <f t="shared" si="220"/>
        <v>DIRECCION EJECUTIVA DE GESTION ESTRATEGICA Y ARTICULACION EN SALUD PUBLICA</v>
      </c>
      <c r="F464" s="210" t="str">
        <f t="shared" si="221"/>
        <v>DIRECCION DE ATENCION INTEGRAL DE SALUD</v>
      </c>
      <c r="G464" s="95" t="str">
        <f t="shared" si="222"/>
        <v>00. RECURSOS ORDINARIOS</v>
      </c>
      <c r="H464" s="143" t="s">
        <v>165</v>
      </c>
      <c r="I464" s="150" t="s">
        <v>549</v>
      </c>
      <c r="J464" s="785" t="s">
        <v>550</v>
      </c>
      <c r="K464" s="184" t="s">
        <v>467</v>
      </c>
      <c r="L464" s="182">
        <v>5333</v>
      </c>
      <c r="M464" s="116">
        <v>0.09</v>
      </c>
      <c r="N464" s="116">
        <v>488.7</v>
      </c>
      <c r="O464" s="116"/>
      <c r="P464" s="116"/>
      <c r="Q464" s="116">
        <f t="shared" si="223"/>
        <v>488.7</v>
      </c>
      <c r="R464" s="132"/>
      <c r="S464" s="132"/>
      <c r="T464" s="132"/>
      <c r="U464" s="132"/>
      <c r="V464" s="132"/>
      <c r="W464" s="132"/>
      <c r="X464" s="132"/>
      <c r="Y464" s="132"/>
      <c r="Z464" s="132"/>
      <c r="AA464" s="148"/>
      <c r="AB464" s="148"/>
    </row>
    <row r="465" spans="1:28" ht="18" customHeight="1">
      <c r="A465" s="208" t="str">
        <f t="shared" si="216"/>
        <v>44 - 5004427.CONTROL DE CALIDAD NUTRICIONAL DE LOS ALIMENTOS</v>
      </c>
      <c r="B465" s="208" t="str">
        <f t="shared" si="217"/>
        <v>3000608.SERVICIOS DE CUIDADO DIURNO ACCEDEN A CONTROL DE CALIDAD NUTRICIONAL DE LOS ALIMENTOS</v>
      </c>
      <c r="C465" s="208" t="str">
        <f t="shared" si="218"/>
        <v>1001.PRODUCTOS ESPECIFICOS PARA DESARROLLO INFANTIL TEMPRANO</v>
      </c>
      <c r="D465" s="209" t="str">
        <f t="shared" si="219"/>
        <v>00. RECURSOS ORDINARIOS</v>
      </c>
      <c r="E465" s="210" t="str">
        <f t="shared" si="220"/>
        <v>DIRECCION EJECUTIVA DE GESTION ESTRATEGICA Y ARTICULACION EN SALUD PUBLICA</v>
      </c>
      <c r="F465" s="210" t="str">
        <f t="shared" si="221"/>
        <v>DIRECCION DE ATENCION INTEGRAL DE SALUD</v>
      </c>
      <c r="G465" s="95" t="str">
        <f t="shared" si="222"/>
        <v>00. RECURSOS ORDINARIOS</v>
      </c>
      <c r="H465" s="143" t="s">
        <v>165</v>
      </c>
      <c r="I465" s="150" t="s">
        <v>551</v>
      </c>
      <c r="J465" s="785" t="s">
        <v>552</v>
      </c>
      <c r="K465" s="184" t="s">
        <v>467</v>
      </c>
      <c r="L465" s="182">
        <v>31</v>
      </c>
      <c r="M465" s="116">
        <v>10.5</v>
      </c>
      <c r="N465" s="116">
        <f t="shared" ref="N465:N467" si="224">M465*L465</f>
        <v>325.5</v>
      </c>
      <c r="O465" s="116"/>
      <c r="P465" s="116"/>
      <c r="Q465" s="116">
        <f t="shared" si="223"/>
        <v>325.5</v>
      </c>
      <c r="R465" s="132"/>
      <c r="S465" s="132"/>
      <c r="T465" s="132"/>
      <c r="U465" s="132"/>
      <c r="V465" s="132"/>
      <c r="W465" s="132"/>
      <c r="X465" s="132"/>
      <c r="Y465" s="132"/>
      <c r="Z465" s="132"/>
      <c r="AA465" s="148"/>
      <c r="AB465" s="148"/>
    </row>
    <row r="466" spans="1:28" ht="18" customHeight="1">
      <c r="A466" s="208" t="str">
        <f t="shared" si="216"/>
        <v>44 - 5004427.CONTROL DE CALIDAD NUTRICIONAL DE LOS ALIMENTOS</v>
      </c>
      <c r="B466" s="208" t="str">
        <f t="shared" si="217"/>
        <v>3000608.SERVICIOS DE CUIDADO DIURNO ACCEDEN A CONTROL DE CALIDAD NUTRICIONAL DE LOS ALIMENTOS</v>
      </c>
      <c r="C466" s="208" t="str">
        <f t="shared" si="218"/>
        <v>1001.PRODUCTOS ESPECIFICOS PARA DESARROLLO INFANTIL TEMPRANO</v>
      </c>
      <c r="D466" s="209" t="str">
        <f t="shared" si="219"/>
        <v>00. RECURSOS ORDINARIOS</v>
      </c>
      <c r="E466" s="210" t="str">
        <f t="shared" si="220"/>
        <v>DIRECCION EJECUTIVA DE GESTION ESTRATEGICA Y ARTICULACION EN SALUD PUBLICA</v>
      </c>
      <c r="F466" s="210" t="str">
        <f t="shared" si="221"/>
        <v>DIRECCION DE ATENCION INTEGRAL DE SALUD</v>
      </c>
      <c r="G466" s="95" t="str">
        <f t="shared" si="222"/>
        <v>00. RECURSOS ORDINARIOS</v>
      </c>
      <c r="H466" s="143" t="s">
        <v>165</v>
      </c>
      <c r="I466" s="150" t="s">
        <v>553</v>
      </c>
      <c r="J466" s="785" t="s">
        <v>554</v>
      </c>
      <c r="K466" s="184" t="s">
        <v>467</v>
      </c>
      <c r="L466" s="182">
        <v>23</v>
      </c>
      <c r="M466" s="116">
        <v>14.6</v>
      </c>
      <c r="N466" s="116">
        <f t="shared" si="224"/>
        <v>335.8</v>
      </c>
      <c r="O466" s="116"/>
      <c r="P466" s="116"/>
      <c r="Q466" s="116">
        <f t="shared" si="223"/>
        <v>335.8</v>
      </c>
      <c r="R466" s="132"/>
      <c r="S466" s="132"/>
      <c r="T466" s="132"/>
      <c r="U466" s="132"/>
      <c r="V466" s="132"/>
      <c r="W466" s="132"/>
      <c r="X466" s="132"/>
      <c r="Y466" s="132"/>
      <c r="Z466" s="132"/>
      <c r="AA466" s="148"/>
      <c r="AB466" s="148"/>
    </row>
    <row r="467" spans="1:28" ht="18" customHeight="1">
      <c r="A467" s="208" t="str">
        <f t="shared" si="216"/>
        <v>44 - 5004427.CONTROL DE CALIDAD NUTRICIONAL DE LOS ALIMENTOS</v>
      </c>
      <c r="B467" s="208" t="str">
        <f t="shared" si="217"/>
        <v>3000608.SERVICIOS DE CUIDADO DIURNO ACCEDEN A CONTROL DE CALIDAD NUTRICIONAL DE LOS ALIMENTOS</v>
      </c>
      <c r="C467" s="208" t="str">
        <f t="shared" si="218"/>
        <v>1001.PRODUCTOS ESPECIFICOS PARA DESARROLLO INFANTIL TEMPRANO</v>
      </c>
      <c r="D467" s="209" t="str">
        <f t="shared" si="219"/>
        <v>00. RECURSOS ORDINARIOS</v>
      </c>
      <c r="E467" s="210" t="str">
        <f t="shared" si="220"/>
        <v>DIRECCION EJECUTIVA DE GESTION ESTRATEGICA Y ARTICULACION EN SALUD PUBLICA</v>
      </c>
      <c r="F467" s="210" t="str">
        <f t="shared" si="221"/>
        <v>DIRECCION DE ATENCION INTEGRAL DE SALUD</v>
      </c>
      <c r="G467" s="95" t="str">
        <f t="shared" si="222"/>
        <v>00. RECURSOS ORDINARIOS</v>
      </c>
      <c r="H467" s="143" t="s">
        <v>165</v>
      </c>
      <c r="I467" s="150" t="s">
        <v>555</v>
      </c>
      <c r="J467" s="701" t="s">
        <v>556</v>
      </c>
      <c r="K467" s="184" t="s">
        <v>467</v>
      </c>
      <c r="L467" s="114">
        <v>18</v>
      </c>
      <c r="M467" s="116">
        <v>30</v>
      </c>
      <c r="N467" s="116">
        <f t="shared" si="224"/>
        <v>540</v>
      </c>
      <c r="O467" s="116"/>
      <c r="P467" s="116"/>
      <c r="Q467" s="116">
        <f t="shared" si="223"/>
        <v>540</v>
      </c>
      <c r="R467" s="132"/>
      <c r="S467" s="132"/>
      <c r="T467" s="132"/>
      <c r="U467" s="132"/>
      <c r="V467" s="132"/>
      <c r="W467" s="132"/>
      <c r="X467" s="132"/>
      <c r="Y467" s="132"/>
      <c r="Z467" s="132"/>
      <c r="AA467" s="148"/>
      <c r="AB467" s="148"/>
    </row>
    <row r="468" spans="1:28" ht="33" customHeight="1">
      <c r="A468" s="208" t="str">
        <f t="shared" si="216"/>
        <v>44 - 5004427.CONTROL DE CALIDAD NUTRICIONAL DE LOS ALIMENTOS</v>
      </c>
      <c r="B468" s="208" t="str">
        <f t="shared" si="217"/>
        <v>3000608.SERVICIOS DE CUIDADO DIURNO ACCEDEN A CONTROL DE CALIDAD NUTRICIONAL DE LOS ALIMENTOS</v>
      </c>
      <c r="C468" s="208" t="str">
        <f t="shared" si="218"/>
        <v>1001.PRODUCTOS ESPECIFICOS PARA DESARROLLO INFANTIL TEMPRANO</v>
      </c>
      <c r="D468" s="209" t="str">
        <f t="shared" si="219"/>
        <v>00. RECURSOS ORDINARIOS</v>
      </c>
      <c r="E468" s="210" t="str">
        <f t="shared" si="220"/>
        <v>DIRECCION EJECUTIVA DE GESTION ESTRATEGICA Y ARTICULACION EN SALUD PUBLICA</v>
      </c>
      <c r="F468" s="210" t="str">
        <f t="shared" si="221"/>
        <v>DIRECCION DE ATENCION INTEGRAL DE SALUD</v>
      </c>
      <c r="G468" s="95" t="str">
        <f t="shared" si="222"/>
        <v>00. RECURSOS ORDINARIOS</v>
      </c>
      <c r="H468" s="143" t="s">
        <v>251</v>
      </c>
      <c r="I468" s="150" t="s">
        <v>252</v>
      </c>
      <c r="J468" s="785" t="s">
        <v>557</v>
      </c>
      <c r="K468" s="184" t="s">
        <v>467</v>
      </c>
      <c r="L468" s="182">
        <v>60</v>
      </c>
      <c r="M468" s="116">
        <v>5.6050000000000004</v>
      </c>
      <c r="N468" s="116">
        <v>346</v>
      </c>
      <c r="O468" s="116"/>
      <c r="P468" s="116"/>
      <c r="Q468" s="116">
        <v>346</v>
      </c>
      <c r="R468" s="132"/>
      <c r="S468" s="132"/>
      <c r="T468" s="132"/>
      <c r="U468" s="132"/>
      <c r="V468" s="132"/>
      <c r="W468" s="132"/>
      <c r="X468" s="132"/>
      <c r="Y468" s="132"/>
      <c r="Z468" s="132"/>
      <c r="AA468" s="148"/>
      <c r="AB468" s="148"/>
    </row>
    <row r="469" spans="1:28" ht="21.75" customHeight="1">
      <c r="A469" s="208" t="str">
        <f t="shared" si="216"/>
        <v>44 - 5004427.CONTROL DE CALIDAD NUTRICIONAL DE LOS ALIMENTOS</v>
      </c>
      <c r="B469" s="208" t="str">
        <f t="shared" si="217"/>
        <v>3000608.SERVICIOS DE CUIDADO DIURNO ACCEDEN A CONTROL DE CALIDAD NUTRICIONAL DE LOS ALIMENTOS</v>
      </c>
      <c r="C469" s="208" t="str">
        <f t="shared" si="218"/>
        <v>1001.PRODUCTOS ESPECIFICOS PARA DESARROLLO INFANTIL TEMPRANO</v>
      </c>
      <c r="D469" s="209" t="str">
        <f t="shared" si="219"/>
        <v>00. RECURSOS ORDINARIOS</v>
      </c>
      <c r="E469" s="210" t="str">
        <f t="shared" si="220"/>
        <v>DIRECCION EJECUTIVA DE GESTION ESTRATEGICA Y ARTICULACION EN SALUD PUBLICA</v>
      </c>
      <c r="F469" s="210" t="str">
        <f t="shared" si="221"/>
        <v>DIRECCION DE ATENCION INTEGRAL DE SALUD</v>
      </c>
      <c r="G469" s="95" t="str">
        <f t="shared" si="222"/>
        <v>00. RECURSOS ORDINARIOS</v>
      </c>
      <c r="H469" s="143" t="s">
        <v>251</v>
      </c>
      <c r="I469" s="150" t="s">
        <v>558</v>
      </c>
      <c r="J469" s="786" t="s">
        <v>559</v>
      </c>
      <c r="K469" s="184" t="s">
        <v>560</v>
      </c>
      <c r="L469" s="182">
        <v>26</v>
      </c>
      <c r="M469" s="116">
        <v>4</v>
      </c>
      <c r="N469" s="116">
        <f t="shared" ref="N469:N471" si="225">M469*L469</f>
        <v>104</v>
      </c>
      <c r="O469" s="116"/>
      <c r="P469" s="116"/>
      <c r="Q469" s="116">
        <f t="shared" ref="Q469:Q471" si="226">+N469</f>
        <v>104</v>
      </c>
      <c r="R469" s="132"/>
      <c r="S469" s="132"/>
      <c r="T469" s="132"/>
      <c r="U469" s="132"/>
      <c r="V469" s="132"/>
      <c r="W469" s="132"/>
      <c r="X469" s="132"/>
      <c r="Y469" s="132"/>
      <c r="Z469" s="132"/>
      <c r="AA469" s="148"/>
      <c r="AB469" s="148"/>
    </row>
    <row r="470" spans="1:28" ht="15.75" customHeight="1">
      <c r="A470" s="208" t="str">
        <f t="shared" si="216"/>
        <v>44 - 5004427.CONTROL DE CALIDAD NUTRICIONAL DE LOS ALIMENTOS</v>
      </c>
      <c r="B470" s="208" t="str">
        <f t="shared" si="217"/>
        <v>3000608.SERVICIOS DE CUIDADO DIURNO ACCEDEN A CONTROL DE CALIDAD NUTRICIONAL DE LOS ALIMENTOS</v>
      </c>
      <c r="C470" s="208" t="str">
        <f t="shared" si="218"/>
        <v>1001.PRODUCTOS ESPECIFICOS PARA DESARROLLO INFANTIL TEMPRANO</v>
      </c>
      <c r="D470" s="209" t="str">
        <f t="shared" si="219"/>
        <v>00. RECURSOS ORDINARIOS</v>
      </c>
      <c r="E470" s="210" t="str">
        <f t="shared" si="220"/>
        <v>DIRECCION EJECUTIVA DE GESTION ESTRATEGICA Y ARTICULACION EN SALUD PUBLICA</v>
      </c>
      <c r="F470" s="210" t="str">
        <f t="shared" si="221"/>
        <v>DIRECCION DE ATENCION INTEGRAL DE SALUD</v>
      </c>
      <c r="G470" s="95" t="str">
        <f t="shared" si="222"/>
        <v>00. RECURSOS ORDINARIOS</v>
      </c>
      <c r="H470" s="143" t="s">
        <v>251</v>
      </c>
      <c r="I470" s="150" t="s">
        <v>561</v>
      </c>
      <c r="J470" s="786" t="s">
        <v>562</v>
      </c>
      <c r="K470" s="184" t="s">
        <v>467</v>
      </c>
      <c r="L470" s="182">
        <v>28</v>
      </c>
      <c r="M470" s="116">
        <v>10</v>
      </c>
      <c r="N470" s="116">
        <f t="shared" si="225"/>
        <v>280</v>
      </c>
      <c r="O470" s="116"/>
      <c r="P470" s="116"/>
      <c r="Q470" s="116">
        <f t="shared" si="226"/>
        <v>280</v>
      </c>
      <c r="R470" s="132"/>
      <c r="S470" s="132"/>
      <c r="T470" s="132"/>
      <c r="U470" s="132"/>
      <c r="V470" s="132"/>
      <c r="W470" s="132"/>
      <c r="X470" s="132"/>
      <c r="Y470" s="132"/>
      <c r="Z470" s="132"/>
      <c r="AA470" s="148"/>
      <c r="AB470" s="148"/>
    </row>
    <row r="471" spans="1:28" ht="15.75" customHeight="1">
      <c r="A471" s="208" t="str">
        <f t="shared" si="216"/>
        <v>44 - 5004427.CONTROL DE CALIDAD NUTRICIONAL DE LOS ALIMENTOS</v>
      </c>
      <c r="B471" s="208" t="str">
        <f t="shared" si="217"/>
        <v>3000608.SERVICIOS DE CUIDADO DIURNO ACCEDEN A CONTROL DE CALIDAD NUTRICIONAL DE LOS ALIMENTOS</v>
      </c>
      <c r="C471" s="208" t="str">
        <f t="shared" si="218"/>
        <v>1001.PRODUCTOS ESPECIFICOS PARA DESARROLLO INFANTIL TEMPRANO</v>
      </c>
      <c r="D471" s="209" t="str">
        <f t="shared" si="219"/>
        <v>00. RECURSOS ORDINARIOS</v>
      </c>
      <c r="E471" s="210" t="str">
        <f t="shared" si="220"/>
        <v>DIRECCION EJECUTIVA DE GESTION ESTRATEGICA Y ARTICULACION EN SALUD PUBLICA</v>
      </c>
      <c r="F471" s="210" t="str">
        <f t="shared" si="221"/>
        <v>DIRECCION DE ATENCION INTEGRAL DE SALUD</v>
      </c>
      <c r="G471" s="95" t="str">
        <f t="shared" si="222"/>
        <v>00. RECURSOS ORDINARIOS</v>
      </c>
      <c r="H471" s="143" t="s">
        <v>251</v>
      </c>
      <c r="I471" s="150" t="s">
        <v>563</v>
      </c>
      <c r="J471" s="786" t="s">
        <v>564</v>
      </c>
      <c r="K471" s="184" t="s">
        <v>467</v>
      </c>
      <c r="L471" s="182">
        <v>54</v>
      </c>
      <c r="M471" s="116">
        <v>10</v>
      </c>
      <c r="N471" s="116">
        <f t="shared" si="225"/>
        <v>540</v>
      </c>
      <c r="O471" s="116"/>
      <c r="P471" s="116"/>
      <c r="Q471" s="116">
        <f t="shared" si="226"/>
        <v>540</v>
      </c>
      <c r="R471" s="132"/>
      <c r="S471" s="132"/>
      <c r="T471" s="132"/>
      <c r="U471" s="132"/>
      <c r="V471" s="132"/>
      <c r="W471" s="132"/>
      <c r="X471" s="132"/>
      <c r="Y471" s="132"/>
      <c r="Z471" s="132"/>
      <c r="AA471" s="148"/>
      <c r="AB471" s="148"/>
    </row>
    <row r="472" spans="1:28" ht="15.75" customHeight="1">
      <c r="A472" s="92" t="str">
        <f t="shared" si="216"/>
        <v>44 - 5004427.CONTROL DE CALIDAD NUTRICIONAL DE LOS ALIMENTOS</v>
      </c>
      <c r="B472" s="92" t="str">
        <f t="shared" si="217"/>
        <v>3000608.SERVICIOS DE CUIDADO DIURNO ACCEDEN A CONTROL DE CALIDAD NUTRICIONAL DE LOS ALIMENTOS</v>
      </c>
      <c r="C472" s="92" t="str">
        <f t="shared" si="218"/>
        <v>1001.PRODUCTOS ESPECIFICOS PARA DESARROLLO INFANTIL TEMPRANO</v>
      </c>
      <c r="D472" s="93" t="str">
        <f t="shared" si="219"/>
        <v>00. RECURSOS ORDINARIOS</v>
      </c>
      <c r="E472" s="94" t="str">
        <f t="shared" si="220"/>
        <v>DIRECCION EJECUTIVA DE GESTION ESTRATEGICA Y ARTICULACION EN SALUD PUBLICA</v>
      </c>
      <c r="F472" s="94" t="str">
        <f t="shared" si="221"/>
        <v>DIRECCION DE ATENCION INTEGRAL DE SALUD</v>
      </c>
      <c r="G472" s="95" t="str">
        <f t="shared" si="222"/>
        <v>00. RECURSOS ORDINARIOS</v>
      </c>
      <c r="H472" s="124" t="s">
        <v>153</v>
      </c>
      <c r="I472" s="547"/>
      <c r="J472" s="787"/>
      <c r="K472" s="548"/>
      <c r="L472" s="99"/>
      <c r="M472" s="348"/>
      <c r="N472" s="348">
        <f t="shared" ref="N472:Z472" si="227">SUM(N461:N471)</f>
        <v>5573</v>
      </c>
      <c r="O472" s="348">
        <f t="shared" si="227"/>
        <v>0</v>
      </c>
      <c r="P472" s="348">
        <f t="shared" si="227"/>
        <v>740</v>
      </c>
      <c r="Q472" s="348">
        <f t="shared" si="227"/>
        <v>3500</v>
      </c>
      <c r="R472" s="348">
        <f t="shared" si="227"/>
        <v>0</v>
      </c>
      <c r="S472" s="348">
        <f t="shared" si="227"/>
        <v>588</v>
      </c>
      <c r="T472" s="348">
        <f t="shared" si="227"/>
        <v>745</v>
      </c>
      <c r="U472" s="348">
        <f t="shared" si="227"/>
        <v>0</v>
      </c>
      <c r="V472" s="348">
        <f t="shared" si="227"/>
        <v>0</v>
      </c>
      <c r="W472" s="348">
        <f t="shared" si="227"/>
        <v>0</v>
      </c>
      <c r="X472" s="348">
        <f t="shared" si="227"/>
        <v>0</v>
      </c>
      <c r="Y472" s="348">
        <f t="shared" si="227"/>
        <v>0</v>
      </c>
      <c r="Z472" s="348">
        <f t="shared" si="227"/>
        <v>0</v>
      </c>
      <c r="AA472" s="104"/>
      <c r="AB472" s="104"/>
    </row>
    <row r="473" spans="1:28" ht="25.5" customHeight="1">
      <c r="A473" s="92" t="str">
        <f t="shared" si="216"/>
        <v>44 - 5004427.CONTROL DE CALIDAD NUTRICIONAL DE LOS ALIMENTOS</v>
      </c>
      <c r="B473" s="92" t="str">
        <f t="shared" si="217"/>
        <v>3000608.SERVICIOS DE CUIDADO DIURNO ACCEDEN A CONTROL DE CALIDAD NUTRICIONAL DE LOS ALIMENTOS</v>
      </c>
      <c r="C473" s="92" t="str">
        <f t="shared" si="218"/>
        <v>1001.PRODUCTOS ESPECIFICOS PARA DESARROLLO INFANTIL TEMPRANO</v>
      </c>
      <c r="D473" s="93" t="str">
        <f t="shared" si="219"/>
        <v>00. RECURSOS ORDINARIOS</v>
      </c>
      <c r="E473" s="94" t="str">
        <f t="shared" si="220"/>
        <v>DIRECCION EJECUTIVA DE GESTION ESTRATEGICA Y ARTICULACION EN SALUD PUBLICA</v>
      </c>
      <c r="F473" s="94" t="str">
        <f t="shared" si="221"/>
        <v>DIRECCION DE ATENCION INTEGRAL DE SALUD</v>
      </c>
      <c r="G473" s="95" t="str">
        <f t="shared" si="222"/>
        <v>00. RECURSOS ORDINARIOS</v>
      </c>
      <c r="H473" s="105" t="s">
        <v>142</v>
      </c>
      <c r="I473" s="989" t="s">
        <v>565</v>
      </c>
      <c r="J473" s="954"/>
      <c r="K473" s="954"/>
      <c r="L473" s="954"/>
      <c r="M473" s="954"/>
      <c r="N473" s="954"/>
      <c r="O473" s="954"/>
      <c r="P473" s="954"/>
      <c r="Q473" s="954"/>
      <c r="R473" s="954"/>
      <c r="S473" s="954"/>
      <c r="T473" s="954"/>
      <c r="U473" s="954"/>
      <c r="V473" s="954"/>
      <c r="W473" s="954"/>
      <c r="X473" s="954"/>
      <c r="Y473" s="954"/>
      <c r="Z473" s="953"/>
      <c r="AA473" s="549"/>
      <c r="AB473" s="549"/>
    </row>
    <row r="474" spans="1:28" ht="71.25" customHeight="1">
      <c r="A474" s="92" t="str">
        <f t="shared" si="216"/>
        <v>44 - 5004427.CONTROL DE CALIDAD NUTRICIONAL DE LOS ALIMENTOS</v>
      </c>
      <c r="B474" s="92" t="str">
        <f t="shared" si="217"/>
        <v>3000608.SERVICIOS DE CUIDADO DIURNO ACCEDEN A CONTROL DE CALIDAD NUTRICIONAL DE LOS ALIMENTOS</v>
      </c>
      <c r="C474" s="92" t="str">
        <f t="shared" si="218"/>
        <v>1001.PRODUCTOS ESPECIFICOS PARA DESARROLLO INFANTIL TEMPRANO</v>
      </c>
      <c r="D474" s="93" t="str">
        <f t="shared" si="219"/>
        <v>00. RECURSOS ORDINARIOS</v>
      </c>
      <c r="E474" s="94" t="str">
        <f t="shared" si="220"/>
        <v>DIRECCION EJECUTIVA DE GESTION ESTRATEGICA Y ARTICULACION EN SALUD PUBLICA</v>
      </c>
      <c r="F474" s="94" t="str">
        <f t="shared" si="221"/>
        <v>DIRECCION DE ATENCION INTEGRAL DE SALUD</v>
      </c>
      <c r="G474" s="95" t="str">
        <f t="shared" si="222"/>
        <v>00. RECURSOS ORDINARIOS</v>
      </c>
      <c r="H474" s="140" t="s">
        <v>144</v>
      </c>
      <c r="I474" s="150" t="s">
        <v>145</v>
      </c>
      <c r="J474" s="701" t="s">
        <v>566</v>
      </c>
      <c r="K474" s="184" t="s">
        <v>424</v>
      </c>
      <c r="L474" s="114">
        <v>20</v>
      </c>
      <c r="M474" s="116">
        <v>147</v>
      </c>
      <c r="N474" s="116">
        <v>3020</v>
      </c>
      <c r="O474" s="114"/>
      <c r="P474" s="116"/>
      <c r="Q474" s="425">
        <f t="shared" ref="Q474:Q476" si="228">N474</f>
        <v>3020</v>
      </c>
      <c r="R474" s="549"/>
      <c r="S474" s="197"/>
      <c r="T474" s="197"/>
      <c r="U474" s="197"/>
      <c r="V474" s="197"/>
      <c r="W474" s="197"/>
      <c r="X474" s="197"/>
      <c r="Y474" s="197"/>
      <c r="Z474" s="197"/>
      <c r="AA474" s="549"/>
      <c r="AB474" s="549"/>
    </row>
    <row r="475" spans="1:28" ht="65.25" customHeight="1">
      <c r="A475" s="208" t="str">
        <f t="shared" si="216"/>
        <v>44 - 5004427.CONTROL DE CALIDAD NUTRICIONAL DE LOS ALIMENTOS</v>
      </c>
      <c r="B475" s="208" t="str">
        <f t="shared" si="217"/>
        <v>3000608.SERVICIOS DE CUIDADO DIURNO ACCEDEN A CONTROL DE CALIDAD NUTRICIONAL DE LOS ALIMENTOS</v>
      </c>
      <c r="C475" s="208" t="str">
        <f t="shared" si="218"/>
        <v>1001.PRODUCTOS ESPECIFICOS PARA DESARROLLO INFANTIL TEMPRANO</v>
      </c>
      <c r="D475" s="209" t="str">
        <f t="shared" si="219"/>
        <v>00. RECURSOS ORDINARIOS</v>
      </c>
      <c r="E475" s="210" t="str">
        <f t="shared" si="220"/>
        <v>DIRECCION EJECUTIVA DE GESTION ESTRATEGICA Y ARTICULACION EN SALUD PUBLICA</v>
      </c>
      <c r="F475" s="210" t="str">
        <f t="shared" si="221"/>
        <v>DIRECCION DE ATENCION INTEGRAL DE SALUD</v>
      </c>
      <c r="G475" s="95" t="str">
        <f t="shared" si="222"/>
        <v>00. RECURSOS ORDINARIOS</v>
      </c>
      <c r="H475" s="143" t="s">
        <v>144</v>
      </c>
      <c r="I475" s="150" t="s">
        <v>145</v>
      </c>
      <c r="J475" s="701" t="s">
        <v>567</v>
      </c>
      <c r="K475" s="184" t="s">
        <v>424</v>
      </c>
      <c r="L475" s="114">
        <v>10</v>
      </c>
      <c r="M475" s="116">
        <v>84</v>
      </c>
      <c r="N475" s="116">
        <f>M475*L475</f>
        <v>840</v>
      </c>
      <c r="O475" s="114"/>
      <c r="P475" s="116"/>
      <c r="Q475" s="425">
        <f t="shared" si="228"/>
        <v>840</v>
      </c>
      <c r="R475" s="515"/>
      <c r="S475" s="123"/>
      <c r="T475" s="123"/>
      <c r="U475" s="123"/>
      <c r="V475" s="123"/>
      <c r="W475" s="123"/>
      <c r="X475" s="123"/>
      <c r="Y475" s="123"/>
      <c r="Z475" s="123"/>
      <c r="AA475" s="515"/>
      <c r="AB475" s="515"/>
    </row>
    <row r="476" spans="1:28" ht="27" customHeight="1">
      <c r="A476" s="208" t="str">
        <f t="shared" si="216"/>
        <v>44 - 5004427.CONTROL DE CALIDAD NUTRICIONAL DE LOS ALIMENTOS</v>
      </c>
      <c r="B476" s="208" t="str">
        <f t="shared" si="217"/>
        <v>3000608.SERVICIOS DE CUIDADO DIURNO ACCEDEN A CONTROL DE CALIDAD NUTRICIONAL DE LOS ALIMENTOS</v>
      </c>
      <c r="C476" s="208" t="str">
        <f t="shared" si="218"/>
        <v>1001.PRODUCTOS ESPECIFICOS PARA DESARROLLO INFANTIL TEMPRANO</v>
      </c>
      <c r="D476" s="209" t="str">
        <f t="shared" si="219"/>
        <v>00. RECURSOS ORDINARIOS</v>
      </c>
      <c r="E476" s="210" t="str">
        <f t="shared" si="220"/>
        <v>DIRECCION EJECUTIVA DE GESTION ESTRATEGICA Y ARTICULACION EN SALUD PUBLICA</v>
      </c>
      <c r="F476" s="210" t="str">
        <f t="shared" si="221"/>
        <v>DIRECCION DE ATENCION INTEGRAL DE SALUD</v>
      </c>
      <c r="G476" s="95" t="str">
        <f t="shared" si="222"/>
        <v>00. RECURSOS ORDINARIOS</v>
      </c>
      <c r="H476" s="143" t="s">
        <v>433</v>
      </c>
      <c r="I476" s="144" t="s">
        <v>568</v>
      </c>
      <c r="J476" s="701" t="s">
        <v>1963</v>
      </c>
      <c r="K476" s="184" t="s">
        <v>424</v>
      </c>
      <c r="L476" s="114">
        <v>9</v>
      </c>
      <c r="M476" s="116">
        <v>80</v>
      </c>
      <c r="N476" s="116">
        <v>706</v>
      </c>
      <c r="O476" s="114"/>
      <c r="P476" s="116"/>
      <c r="Q476" s="425">
        <f t="shared" si="228"/>
        <v>706</v>
      </c>
      <c r="R476" s="515"/>
      <c r="S476" s="123"/>
      <c r="T476" s="123"/>
      <c r="U476" s="123"/>
      <c r="V476" s="123"/>
      <c r="W476" s="123"/>
      <c r="X476" s="123"/>
      <c r="Y476" s="123"/>
      <c r="Z476" s="123"/>
      <c r="AA476" s="515"/>
      <c r="AB476" s="515"/>
    </row>
    <row r="477" spans="1:28" ht="27" customHeight="1">
      <c r="A477" s="208" t="str">
        <f t="shared" si="216"/>
        <v>44 - 5004427.CONTROL DE CALIDAD NUTRICIONAL DE LOS ALIMENTOS</v>
      </c>
      <c r="B477" s="208" t="str">
        <f t="shared" si="217"/>
        <v>3000608.SERVICIOS DE CUIDADO DIURNO ACCEDEN A CONTROL DE CALIDAD NUTRICIONAL DE LOS ALIMENTOS</v>
      </c>
      <c r="C477" s="208" t="str">
        <f t="shared" si="218"/>
        <v>1001.PRODUCTOS ESPECIFICOS PARA DESARROLLO INFANTIL TEMPRANO</v>
      </c>
      <c r="D477" s="209" t="str">
        <f t="shared" si="219"/>
        <v>00. RECURSOS ORDINARIOS</v>
      </c>
      <c r="E477" s="210" t="str">
        <f t="shared" si="220"/>
        <v>DIRECCION EJECUTIVA DE GESTION ESTRATEGICA Y ARTICULACION EN SALUD PUBLICA</v>
      </c>
      <c r="F477" s="210" t="str">
        <f t="shared" si="221"/>
        <v>DIRECCION DE ATENCION INTEGRAL DE SALUD</v>
      </c>
      <c r="G477" s="95" t="str">
        <f t="shared" si="222"/>
        <v>00. RECURSOS ORDINARIOS</v>
      </c>
      <c r="H477" s="143" t="s">
        <v>171</v>
      </c>
      <c r="I477" s="150" t="s">
        <v>569</v>
      </c>
      <c r="J477" s="701" t="s">
        <v>570</v>
      </c>
      <c r="K477" s="184" t="s">
        <v>168</v>
      </c>
      <c r="L477" s="114">
        <v>2</v>
      </c>
      <c r="M477" s="116">
        <v>455.35599999999999</v>
      </c>
      <c r="N477" s="116">
        <f>+P477</f>
        <v>937.2</v>
      </c>
      <c r="O477" s="114"/>
      <c r="P477" s="425">
        <v>937.2</v>
      </c>
      <c r="Q477" s="550"/>
      <c r="R477" s="425"/>
      <c r="S477" s="123"/>
      <c r="T477" s="123"/>
      <c r="U477" s="123"/>
      <c r="V477" s="123"/>
      <c r="W477" s="123"/>
      <c r="X477" s="123"/>
      <c r="Y477" s="123"/>
      <c r="Z477" s="123"/>
      <c r="AA477" s="515"/>
      <c r="AB477" s="515"/>
    </row>
    <row r="478" spans="1:28" ht="27.75" customHeight="1">
      <c r="A478" s="208" t="str">
        <f t="shared" si="216"/>
        <v>44 - 5004427.CONTROL DE CALIDAD NUTRICIONAL DE LOS ALIMENTOS</v>
      </c>
      <c r="B478" s="208" t="str">
        <f t="shared" si="217"/>
        <v>3000608.SERVICIOS DE CUIDADO DIURNO ACCEDEN A CONTROL DE CALIDAD NUTRICIONAL DE LOS ALIMENTOS</v>
      </c>
      <c r="C478" s="208" t="str">
        <f t="shared" si="218"/>
        <v>1001.PRODUCTOS ESPECIFICOS PARA DESARROLLO INFANTIL TEMPRANO</v>
      </c>
      <c r="D478" s="209" t="str">
        <f t="shared" si="219"/>
        <v>00. RECURSOS ORDINARIOS</v>
      </c>
      <c r="E478" s="210" t="str">
        <f t="shared" si="220"/>
        <v>DIRECCION EJECUTIVA DE GESTION ESTRATEGICA Y ARTICULACION EN SALUD PUBLICA</v>
      </c>
      <c r="F478" s="210" t="str">
        <f t="shared" si="221"/>
        <v>DIRECCION DE ATENCION INTEGRAL DE SALUD</v>
      </c>
      <c r="G478" s="95" t="str">
        <f t="shared" si="222"/>
        <v>00. RECURSOS ORDINARIOS</v>
      </c>
      <c r="H478" s="143" t="s">
        <v>171</v>
      </c>
      <c r="I478" s="150" t="s">
        <v>571</v>
      </c>
      <c r="J478" s="701" t="s">
        <v>572</v>
      </c>
      <c r="K478" s="184" t="s">
        <v>168</v>
      </c>
      <c r="L478" s="114">
        <v>2</v>
      </c>
      <c r="M478" s="116">
        <v>490</v>
      </c>
      <c r="N478" s="116">
        <f t="shared" ref="N478:N485" si="229">M478*L478</f>
        <v>980</v>
      </c>
      <c r="O478" s="114"/>
      <c r="P478" s="425">
        <f t="shared" ref="P478:P487" si="230">N478</f>
        <v>980</v>
      </c>
      <c r="Q478" s="550"/>
      <c r="R478" s="425"/>
      <c r="S478" s="123"/>
      <c r="T478" s="123"/>
      <c r="U478" s="123"/>
      <c r="V478" s="123"/>
      <c r="W478" s="123"/>
      <c r="X478" s="123"/>
      <c r="Y478" s="123"/>
      <c r="Z478" s="123"/>
      <c r="AA478" s="515"/>
      <c r="AB478" s="515"/>
    </row>
    <row r="479" spans="1:28" ht="31.5" customHeight="1">
      <c r="A479" s="208" t="str">
        <f t="shared" si="216"/>
        <v>44 - 5004427.CONTROL DE CALIDAD NUTRICIONAL DE LOS ALIMENTOS</v>
      </c>
      <c r="B479" s="208" t="str">
        <f t="shared" si="217"/>
        <v>3000608.SERVICIOS DE CUIDADO DIURNO ACCEDEN A CONTROL DE CALIDAD NUTRICIONAL DE LOS ALIMENTOS</v>
      </c>
      <c r="C479" s="208" t="str">
        <f t="shared" si="218"/>
        <v>1001.PRODUCTOS ESPECIFICOS PARA DESARROLLO INFANTIL TEMPRANO</v>
      </c>
      <c r="D479" s="209" t="str">
        <f t="shared" si="219"/>
        <v>00. RECURSOS ORDINARIOS</v>
      </c>
      <c r="E479" s="210" t="str">
        <f t="shared" si="220"/>
        <v>DIRECCION EJECUTIVA DE GESTION ESTRATEGICA Y ARTICULACION EN SALUD PUBLICA</v>
      </c>
      <c r="F479" s="210" t="str">
        <f t="shared" si="221"/>
        <v>DIRECCION DE ATENCION INTEGRAL DE SALUD</v>
      </c>
      <c r="G479" s="95" t="str">
        <f t="shared" si="222"/>
        <v>00. RECURSOS ORDINARIOS</v>
      </c>
      <c r="H479" s="143" t="s">
        <v>171</v>
      </c>
      <c r="I479" s="150" t="s">
        <v>481</v>
      </c>
      <c r="J479" s="701" t="s">
        <v>214</v>
      </c>
      <c r="K479" s="184" t="s">
        <v>467</v>
      </c>
      <c r="L479" s="114">
        <v>15</v>
      </c>
      <c r="M479" s="116">
        <v>5.5</v>
      </c>
      <c r="N479" s="116">
        <f t="shared" si="229"/>
        <v>82.5</v>
      </c>
      <c r="O479" s="114"/>
      <c r="P479" s="425">
        <f t="shared" si="230"/>
        <v>82.5</v>
      </c>
      <c r="Q479" s="550"/>
      <c r="R479" s="123"/>
      <c r="S479" s="123"/>
      <c r="T479" s="123"/>
      <c r="U479" s="123"/>
      <c r="V479" s="123"/>
      <c r="W479" s="123"/>
      <c r="X479" s="123"/>
      <c r="Y479" s="123"/>
      <c r="Z479" s="123"/>
      <c r="AA479" s="515"/>
      <c r="AB479" s="515"/>
    </row>
    <row r="480" spans="1:28" ht="24.75" customHeight="1">
      <c r="A480" s="208" t="str">
        <f t="shared" si="216"/>
        <v>44 - 5004427.CONTROL DE CALIDAD NUTRICIONAL DE LOS ALIMENTOS</v>
      </c>
      <c r="B480" s="208" t="str">
        <f t="shared" si="217"/>
        <v>3000608.SERVICIOS DE CUIDADO DIURNO ACCEDEN A CONTROL DE CALIDAD NUTRICIONAL DE LOS ALIMENTOS</v>
      </c>
      <c r="C480" s="208" t="str">
        <f t="shared" si="218"/>
        <v>1001.PRODUCTOS ESPECIFICOS PARA DESARROLLO INFANTIL TEMPRANO</v>
      </c>
      <c r="D480" s="209" t="str">
        <f t="shared" si="219"/>
        <v>00. RECURSOS ORDINARIOS</v>
      </c>
      <c r="E480" s="210" t="str">
        <f t="shared" si="220"/>
        <v>DIRECCION EJECUTIVA DE GESTION ESTRATEGICA Y ARTICULACION EN SALUD PUBLICA</v>
      </c>
      <c r="F480" s="210" t="str">
        <f t="shared" si="221"/>
        <v>DIRECCION DE ATENCION INTEGRAL DE SALUD</v>
      </c>
      <c r="G480" s="95" t="str">
        <f t="shared" si="222"/>
        <v>00. RECURSOS ORDINARIOS</v>
      </c>
      <c r="H480" s="143" t="s">
        <v>171</v>
      </c>
      <c r="I480" s="150" t="s">
        <v>573</v>
      </c>
      <c r="J480" s="701" t="s">
        <v>574</v>
      </c>
      <c r="K480" s="184" t="s">
        <v>338</v>
      </c>
      <c r="L480" s="182">
        <v>35</v>
      </c>
      <c r="M480" s="116">
        <v>7.5</v>
      </c>
      <c r="N480" s="116">
        <f t="shared" si="229"/>
        <v>262.5</v>
      </c>
      <c r="O480" s="114"/>
      <c r="P480" s="425">
        <f t="shared" si="230"/>
        <v>262.5</v>
      </c>
      <c r="Q480" s="550"/>
      <c r="R480" s="123"/>
      <c r="S480" s="123"/>
      <c r="T480" s="123"/>
      <c r="U480" s="123"/>
      <c r="V480" s="123"/>
      <c r="W480" s="123"/>
      <c r="X480" s="123"/>
      <c r="Y480" s="123"/>
      <c r="Z480" s="123"/>
      <c r="AA480" s="515"/>
      <c r="AB480" s="515"/>
    </row>
    <row r="481" spans="1:28" ht="21.75" customHeight="1">
      <c r="A481" s="208" t="str">
        <f t="shared" si="216"/>
        <v>44 - 5004427.CONTROL DE CALIDAD NUTRICIONAL DE LOS ALIMENTOS</v>
      </c>
      <c r="B481" s="208" t="str">
        <f t="shared" si="217"/>
        <v>3000608.SERVICIOS DE CUIDADO DIURNO ACCEDEN A CONTROL DE CALIDAD NUTRICIONAL DE LOS ALIMENTOS</v>
      </c>
      <c r="C481" s="208" t="str">
        <f t="shared" si="218"/>
        <v>1001.PRODUCTOS ESPECIFICOS PARA DESARROLLO INFANTIL TEMPRANO</v>
      </c>
      <c r="D481" s="209" t="str">
        <f t="shared" si="219"/>
        <v>00. RECURSOS ORDINARIOS</v>
      </c>
      <c r="E481" s="210" t="str">
        <f t="shared" si="220"/>
        <v>DIRECCION EJECUTIVA DE GESTION ESTRATEGICA Y ARTICULACION EN SALUD PUBLICA</v>
      </c>
      <c r="F481" s="210" t="str">
        <f t="shared" si="221"/>
        <v>DIRECCION DE ATENCION INTEGRAL DE SALUD</v>
      </c>
      <c r="G481" s="95" t="str">
        <f t="shared" si="222"/>
        <v>00. RECURSOS ORDINARIOS</v>
      </c>
      <c r="H481" s="143" t="s">
        <v>171</v>
      </c>
      <c r="I481" s="150" t="s">
        <v>190</v>
      </c>
      <c r="J481" s="701" t="s">
        <v>191</v>
      </c>
      <c r="K481" s="551" t="s">
        <v>575</v>
      </c>
      <c r="L481" s="182">
        <v>10</v>
      </c>
      <c r="M481" s="116">
        <v>16.5</v>
      </c>
      <c r="N481" s="116">
        <f t="shared" si="229"/>
        <v>165</v>
      </c>
      <c r="O481" s="114"/>
      <c r="P481" s="425">
        <f t="shared" si="230"/>
        <v>165</v>
      </c>
      <c r="Q481" s="550"/>
      <c r="R481" s="123"/>
      <c r="S481" s="123"/>
      <c r="T481" s="123"/>
      <c r="U481" s="123"/>
      <c r="V481" s="123"/>
      <c r="W481" s="123"/>
      <c r="X481" s="123"/>
      <c r="Y481" s="123"/>
      <c r="Z481" s="123"/>
      <c r="AA481" s="515"/>
      <c r="AB481" s="515"/>
    </row>
    <row r="482" spans="1:28" ht="21.75" customHeight="1">
      <c r="A482" s="208" t="str">
        <f t="shared" si="216"/>
        <v>44 - 5004427.CONTROL DE CALIDAD NUTRICIONAL DE LOS ALIMENTOS</v>
      </c>
      <c r="B482" s="208" t="str">
        <f t="shared" si="217"/>
        <v>3000608.SERVICIOS DE CUIDADO DIURNO ACCEDEN A CONTROL DE CALIDAD NUTRICIONAL DE LOS ALIMENTOS</v>
      </c>
      <c r="C482" s="208" t="str">
        <f t="shared" si="218"/>
        <v>1001.PRODUCTOS ESPECIFICOS PARA DESARROLLO INFANTIL TEMPRANO</v>
      </c>
      <c r="D482" s="209" t="str">
        <f t="shared" si="219"/>
        <v>00. RECURSOS ORDINARIOS</v>
      </c>
      <c r="E482" s="210" t="str">
        <f t="shared" si="220"/>
        <v>DIRECCION EJECUTIVA DE GESTION ESTRATEGICA Y ARTICULACION EN SALUD PUBLICA</v>
      </c>
      <c r="F482" s="210" t="str">
        <f t="shared" si="221"/>
        <v>DIRECCION DE ATENCION INTEGRAL DE SALUD</v>
      </c>
      <c r="G482" s="95" t="str">
        <f t="shared" si="222"/>
        <v>00. RECURSOS ORDINARIOS</v>
      </c>
      <c r="H482" s="143" t="s">
        <v>171</v>
      </c>
      <c r="I482" s="150" t="s">
        <v>281</v>
      </c>
      <c r="J482" s="701" t="s">
        <v>576</v>
      </c>
      <c r="K482" s="184" t="s">
        <v>577</v>
      </c>
      <c r="L482" s="182">
        <v>5</v>
      </c>
      <c r="M482" s="116">
        <v>3.8</v>
      </c>
      <c r="N482" s="116">
        <f t="shared" si="229"/>
        <v>19</v>
      </c>
      <c r="O482" s="114"/>
      <c r="P482" s="425">
        <f t="shared" si="230"/>
        <v>19</v>
      </c>
      <c r="Q482" s="550"/>
      <c r="R482" s="123"/>
      <c r="S482" s="123"/>
      <c r="T482" s="123"/>
      <c r="U482" s="123"/>
      <c r="V482" s="123"/>
      <c r="W482" s="123"/>
      <c r="X482" s="123"/>
      <c r="Y482" s="123"/>
      <c r="Z482" s="123"/>
      <c r="AA482" s="515"/>
      <c r="AB482" s="515"/>
    </row>
    <row r="483" spans="1:28" ht="21.75" customHeight="1">
      <c r="A483" s="208" t="str">
        <f t="shared" si="216"/>
        <v>44 - 5004427.CONTROL DE CALIDAD NUTRICIONAL DE LOS ALIMENTOS</v>
      </c>
      <c r="B483" s="208" t="str">
        <f t="shared" si="217"/>
        <v>3000608.SERVICIOS DE CUIDADO DIURNO ACCEDEN A CONTROL DE CALIDAD NUTRICIONAL DE LOS ALIMENTOS</v>
      </c>
      <c r="C483" s="208" t="str">
        <f t="shared" si="218"/>
        <v>1001.PRODUCTOS ESPECIFICOS PARA DESARROLLO INFANTIL TEMPRANO</v>
      </c>
      <c r="D483" s="209" t="str">
        <f t="shared" si="219"/>
        <v>00. RECURSOS ORDINARIOS</v>
      </c>
      <c r="E483" s="210" t="str">
        <f t="shared" si="220"/>
        <v>DIRECCION EJECUTIVA DE GESTION ESTRATEGICA Y ARTICULACION EN SALUD PUBLICA</v>
      </c>
      <c r="F483" s="210" t="str">
        <f t="shared" si="221"/>
        <v>DIRECCION DE ATENCION INTEGRAL DE SALUD</v>
      </c>
      <c r="G483" s="95" t="str">
        <f t="shared" si="222"/>
        <v>00. RECURSOS ORDINARIOS</v>
      </c>
      <c r="H483" s="143" t="s">
        <v>171</v>
      </c>
      <c r="I483" s="150" t="s">
        <v>578</v>
      </c>
      <c r="J483" s="701" t="s">
        <v>579</v>
      </c>
      <c r="K483" s="184" t="s">
        <v>577</v>
      </c>
      <c r="L483" s="182">
        <v>11</v>
      </c>
      <c r="M483" s="116">
        <v>10</v>
      </c>
      <c r="N483" s="116">
        <f t="shared" si="229"/>
        <v>110</v>
      </c>
      <c r="O483" s="114"/>
      <c r="P483" s="425">
        <f t="shared" si="230"/>
        <v>110</v>
      </c>
      <c r="Q483" s="550"/>
      <c r="R483" s="123"/>
      <c r="S483" s="123"/>
      <c r="T483" s="123"/>
      <c r="U483" s="123"/>
      <c r="V483" s="123"/>
      <c r="W483" s="123"/>
      <c r="X483" s="123"/>
      <c r="Y483" s="123"/>
      <c r="Z483" s="123"/>
      <c r="AA483" s="515"/>
      <c r="AB483" s="515"/>
    </row>
    <row r="484" spans="1:28" ht="21.75" customHeight="1">
      <c r="A484" s="208" t="str">
        <f t="shared" si="216"/>
        <v>44 - 5004427.CONTROL DE CALIDAD NUTRICIONAL DE LOS ALIMENTOS</v>
      </c>
      <c r="B484" s="208" t="str">
        <f t="shared" si="217"/>
        <v>3000608.SERVICIOS DE CUIDADO DIURNO ACCEDEN A CONTROL DE CALIDAD NUTRICIONAL DE LOS ALIMENTOS</v>
      </c>
      <c r="C484" s="208" t="str">
        <f t="shared" si="218"/>
        <v>1001.PRODUCTOS ESPECIFICOS PARA DESARROLLO INFANTIL TEMPRANO</v>
      </c>
      <c r="D484" s="209" t="str">
        <f t="shared" si="219"/>
        <v>00. RECURSOS ORDINARIOS</v>
      </c>
      <c r="E484" s="210" t="str">
        <f t="shared" si="220"/>
        <v>DIRECCION EJECUTIVA DE GESTION ESTRATEGICA Y ARTICULACION EN SALUD PUBLICA</v>
      </c>
      <c r="F484" s="210" t="str">
        <f t="shared" si="221"/>
        <v>DIRECCION DE ATENCION INTEGRAL DE SALUD</v>
      </c>
      <c r="G484" s="95" t="str">
        <f t="shared" si="222"/>
        <v>00. RECURSOS ORDINARIOS</v>
      </c>
      <c r="H484" s="143" t="s">
        <v>171</v>
      </c>
      <c r="I484" s="150" t="s">
        <v>580</v>
      </c>
      <c r="J484" s="701" t="s">
        <v>581</v>
      </c>
      <c r="K484" s="184" t="s">
        <v>577</v>
      </c>
      <c r="L484" s="114">
        <v>23</v>
      </c>
      <c r="M484" s="116">
        <v>0.6</v>
      </c>
      <c r="N484" s="116">
        <f t="shared" si="229"/>
        <v>13.799999999999999</v>
      </c>
      <c r="O484" s="114"/>
      <c r="P484" s="425">
        <f t="shared" si="230"/>
        <v>13.799999999999999</v>
      </c>
      <c r="Q484" s="550"/>
      <c r="R484" s="123"/>
      <c r="S484" s="123"/>
      <c r="T484" s="123"/>
      <c r="U484" s="123"/>
      <c r="V484" s="123"/>
      <c r="W484" s="123"/>
      <c r="X484" s="123"/>
      <c r="Y484" s="123"/>
      <c r="Z484" s="123"/>
      <c r="AA484" s="515"/>
      <c r="AB484" s="515"/>
    </row>
    <row r="485" spans="1:28" ht="21.75" customHeight="1">
      <c r="A485" s="208" t="str">
        <f t="shared" si="216"/>
        <v>44 - 5004427.CONTROL DE CALIDAD NUTRICIONAL DE LOS ALIMENTOS</v>
      </c>
      <c r="B485" s="208" t="str">
        <f t="shared" si="217"/>
        <v>3000608.SERVICIOS DE CUIDADO DIURNO ACCEDEN A CONTROL DE CALIDAD NUTRICIONAL DE LOS ALIMENTOS</v>
      </c>
      <c r="C485" s="208" t="str">
        <f t="shared" si="218"/>
        <v>1001.PRODUCTOS ESPECIFICOS PARA DESARROLLO INFANTIL TEMPRANO</v>
      </c>
      <c r="D485" s="209" t="str">
        <f t="shared" si="219"/>
        <v>00. RECURSOS ORDINARIOS</v>
      </c>
      <c r="E485" s="210" t="str">
        <f t="shared" si="220"/>
        <v>DIRECCION EJECUTIVA DE GESTION ESTRATEGICA Y ARTICULACION EN SALUD PUBLICA</v>
      </c>
      <c r="F485" s="210" t="str">
        <f t="shared" si="221"/>
        <v>DIRECCION DE ATENCION INTEGRAL DE SALUD</v>
      </c>
      <c r="G485" s="95" t="str">
        <f t="shared" si="222"/>
        <v>00. RECURSOS ORDINARIOS</v>
      </c>
      <c r="H485" s="143" t="s">
        <v>171</v>
      </c>
      <c r="I485" s="150" t="s">
        <v>582</v>
      </c>
      <c r="J485" s="701" t="s">
        <v>583</v>
      </c>
      <c r="K485" s="184" t="s">
        <v>577</v>
      </c>
      <c r="L485" s="114">
        <v>24</v>
      </c>
      <c r="M485" s="116">
        <v>0.5</v>
      </c>
      <c r="N485" s="116">
        <f t="shared" si="229"/>
        <v>12</v>
      </c>
      <c r="O485" s="114"/>
      <c r="P485" s="425">
        <f t="shared" si="230"/>
        <v>12</v>
      </c>
      <c r="Q485" s="550"/>
      <c r="R485" s="123"/>
      <c r="S485" s="123"/>
      <c r="T485" s="123"/>
      <c r="U485" s="123"/>
      <c r="V485" s="123"/>
      <c r="W485" s="123"/>
      <c r="X485" s="123"/>
      <c r="Y485" s="123"/>
      <c r="Z485" s="123"/>
      <c r="AA485" s="515"/>
      <c r="AB485" s="515"/>
    </row>
    <row r="486" spans="1:28" ht="21.75" customHeight="1">
      <c r="A486" s="208" t="str">
        <f t="shared" si="216"/>
        <v>44 - 5004427.CONTROL DE CALIDAD NUTRICIONAL DE LOS ALIMENTOS</v>
      </c>
      <c r="B486" s="208" t="str">
        <f t="shared" si="217"/>
        <v>3000608.SERVICIOS DE CUIDADO DIURNO ACCEDEN A CONTROL DE CALIDAD NUTRICIONAL DE LOS ALIMENTOS</v>
      </c>
      <c r="C486" s="208" t="str">
        <f t="shared" si="218"/>
        <v>1001.PRODUCTOS ESPECIFICOS PARA DESARROLLO INFANTIL TEMPRANO</v>
      </c>
      <c r="D486" s="209" t="str">
        <f t="shared" si="219"/>
        <v>00. RECURSOS ORDINARIOS</v>
      </c>
      <c r="E486" s="210" t="str">
        <f t="shared" si="220"/>
        <v>DIRECCION EJECUTIVA DE GESTION ESTRATEGICA Y ARTICULACION EN SALUD PUBLICA</v>
      </c>
      <c r="F486" s="210" t="str">
        <f t="shared" si="221"/>
        <v>DIRECCION DE ATENCION INTEGRAL DE SALUD</v>
      </c>
      <c r="G486" s="95" t="str">
        <f t="shared" si="222"/>
        <v>00. RECURSOS ORDINARIOS</v>
      </c>
      <c r="H486" s="143" t="s">
        <v>171</v>
      </c>
      <c r="I486" s="150" t="s">
        <v>584</v>
      </c>
      <c r="J486" s="785" t="s">
        <v>585</v>
      </c>
      <c r="K486" s="184" t="s">
        <v>467</v>
      </c>
      <c r="L486" s="182">
        <v>20</v>
      </c>
      <c r="M486" s="116">
        <v>1.5</v>
      </c>
      <c r="N486" s="116">
        <f>+L486*M486</f>
        <v>30</v>
      </c>
      <c r="O486" s="114"/>
      <c r="P486" s="425">
        <f t="shared" si="230"/>
        <v>30</v>
      </c>
      <c r="Q486" s="550"/>
      <c r="R486" s="123"/>
      <c r="S486" s="123"/>
      <c r="T486" s="123"/>
      <c r="U486" s="123"/>
      <c r="V486" s="123"/>
      <c r="W486" s="123"/>
      <c r="X486" s="123"/>
      <c r="Y486" s="123"/>
      <c r="Z486" s="123"/>
      <c r="AA486" s="515"/>
      <c r="AB486" s="515"/>
    </row>
    <row r="487" spans="1:28" ht="21.75" customHeight="1">
      <c r="A487" s="208" t="str">
        <f t="shared" si="216"/>
        <v>44 - 5004427.CONTROL DE CALIDAD NUTRICIONAL DE LOS ALIMENTOS</v>
      </c>
      <c r="B487" s="208" t="str">
        <f t="shared" si="217"/>
        <v>3000608.SERVICIOS DE CUIDADO DIURNO ACCEDEN A CONTROL DE CALIDAD NUTRICIONAL DE LOS ALIMENTOS</v>
      </c>
      <c r="C487" s="208" t="str">
        <f t="shared" si="218"/>
        <v>1001.PRODUCTOS ESPECIFICOS PARA DESARROLLO INFANTIL TEMPRANO</v>
      </c>
      <c r="D487" s="209" t="str">
        <f t="shared" si="219"/>
        <v>00. RECURSOS ORDINARIOS</v>
      </c>
      <c r="E487" s="210" t="str">
        <f t="shared" si="220"/>
        <v>DIRECCION EJECUTIVA DE GESTION ESTRATEGICA Y ARTICULACION EN SALUD PUBLICA</v>
      </c>
      <c r="F487" s="210" t="str">
        <f t="shared" si="221"/>
        <v>DIRECCION DE ATENCION INTEGRAL DE SALUD</v>
      </c>
      <c r="G487" s="95" t="str">
        <f t="shared" si="222"/>
        <v>00. RECURSOS ORDINARIOS</v>
      </c>
      <c r="H487" s="143" t="s">
        <v>171</v>
      </c>
      <c r="I487" s="150" t="s">
        <v>486</v>
      </c>
      <c r="J487" s="701" t="s">
        <v>586</v>
      </c>
      <c r="K487" s="184" t="s">
        <v>467</v>
      </c>
      <c r="L487" s="182">
        <v>78</v>
      </c>
      <c r="M487" s="116">
        <v>0.5</v>
      </c>
      <c r="N487" s="116">
        <f>M487*L487</f>
        <v>39</v>
      </c>
      <c r="O487" s="114"/>
      <c r="P487" s="425">
        <f t="shared" si="230"/>
        <v>39</v>
      </c>
      <c r="Q487" s="550"/>
      <c r="R487" s="123"/>
      <c r="S487" s="123"/>
      <c r="T487" s="123"/>
      <c r="U487" s="123"/>
      <c r="V487" s="123"/>
      <c r="W487" s="123"/>
      <c r="X487" s="123"/>
      <c r="Y487" s="123"/>
      <c r="Z487" s="123"/>
      <c r="AA487" s="515"/>
      <c r="AB487" s="515"/>
    </row>
    <row r="488" spans="1:28" ht="21.75" customHeight="1">
      <c r="A488" s="208" t="str">
        <f t="shared" si="216"/>
        <v>44 - 5004427.CONTROL DE CALIDAD NUTRICIONAL DE LOS ALIMENTOS</v>
      </c>
      <c r="B488" s="208" t="str">
        <f t="shared" si="217"/>
        <v>3000608.SERVICIOS DE CUIDADO DIURNO ACCEDEN A CONTROL DE CALIDAD NUTRICIONAL DE LOS ALIMENTOS</v>
      </c>
      <c r="C488" s="208" t="str">
        <f t="shared" si="218"/>
        <v>1001.PRODUCTOS ESPECIFICOS PARA DESARROLLO INFANTIL TEMPRANO</v>
      </c>
      <c r="D488" s="209" t="str">
        <f t="shared" si="219"/>
        <v>00. RECURSOS ORDINARIOS</v>
      </c>
      <c r="E488" s="210" t="str">
        <f t="shared" si="220"/>
        <v>DIRECCION EJECUTIVA DE GESTION ESTRATEGICA Y ARTICULACION EN SALUD PUBLICA</v>
      </c>
      <c r="F488" s="210" t="str">
        <f t="shared" si="221"/>
        <v>DIRECCION DE ATENCION INTEGRAL DE SALUD</v>
      </c>
      <c r="G488" s="95" t="str">
        <f t="shared" si="222"/>
        <v>00. RECURSOS ORDINARIOS</v>
      </c>
      <c r="H488" s="143" t="s">
        <v>403</v>
      </c>
      <c r="I488" s="144" t="s">
        <v>587</v>
      </c>
      <c r="J488" s="788" t="s">
        <v>588</v>
      </c>
      <c r="K488" s="255" t="s">
        <v>168</v>
      </c>
      <c r="L488" s="552">
        <v>35</v>
      </c>
      <c r="M488" s="145">
        <v>23</v>
      </c>
      <c r="N488" s="116">
        <v>813</v>
      </c>
      <c r="O488" s="114"/>
      <c r="P488" s="116"/>
      <c r="Q488" s="425">
        <f>N488</f>
        <v>813</v>
      </c>
      <c r="R488" s="123"/>
      <c r="S488" s="123"/>
      <c r="T488" s="123"/>
      <c r="U488" s="123"/>
      <c r="V488" s="123"/>
      <c r="W488" s="123"/>
      <c r="X488" s="123"/>
      <c r="Y488" s="123"/>
      <c r="Z488" s="123"/>
      <c r="AA488" s="515"/>
      <c r="AB488" s="515"/>
    </row>
    <row r="489" spans="1:28" ht="21.75" customHeight="1">
      <c r="A489" s="92" t="str">
        <f t="shared" si="216"/>
        <v>44 - 5004427.CONTROL DE CALIDAD NUTRICIONAL DE LOS ALIMENTOS</v>
      </c>
      <c r="B489" s="92" t="str">
        <f t="shared" si="217"/>
        <v>3000608.SERVICIOS DE CUIDADO DIURNO ACCEDEN A CONTROL DE CALIDAD NUTRICIONAL DE LOS ALIMENTOS</v>
      </c>
      <c r="C489" s="92" t="str">
        <f t="shared" si="218"/>
        <v>1001.PRODUCTOS ESPECIFICOS PARA DESARROLLO INFANTIL TEMPRANO</v>
      </c>
      <c r="D489" s="93" t="str">
        <f t="shared" si="219"/>
        <v>00. RECURSOS ORDINARIOS</v>
      </c>
      <c r="E489" s="94" t="str">
        <f t="shared" si="220"/>
        <v>DIRECCION EJECUTIVA DE GESTION ESTRATEGICA Y ARTICULACION EN SALUD PUBLICA</v>
      </c>
      <c r="F489" s="94" t="str">
        <f t="shared" si="221"/>
        <v>DIRECCION DE ATENCION INTEGRAL DE SALUD</v>
      </c>
      <c r="G489" s="95" t="str">
        <f t="shared" si="222"/>
        <v>00. RECURSOS ORDINARIOS</v>
      </c>
      <c r="H489" s="124" t="s">
        <v>153</v>
      </c>
      <c r="I489" s="274"/>
      <c r="J489" s="738"/>
      <c r="K489" s="294"/>
      <c r="L489" s="295"/>
      <c r="M489" s="285"/>
      <c r="N489" s="553">
        <f t="shared" ref="N489:Z489" si="231">SUM(N474:N488)</f>
        <v>8030</v>
      </c>
      <c r="O489" s="553">
        <f t="shared" si="231"/>
        <v>0</v>
      </c>
      <c r="P489" s="553">
        <f t="shared" si="231"/>
        <v>2651</v>
      </c>
      <c r="Q489" s="553">
        <f t="shared" si="231"/>
        <v>5379</v>
      </c>
      <c r="R489" s="553">
        <f t="shared" si="231"/>
        <v>0</v>
      </c>
      <c r="S489" s="553">
        <f t="shared" si="231"/>
        <v>0</v>
      </c>
      <c r="T489" s="553">
        <f t="shared" si="231"/>
        <v>0</v>
      </c>
      <c r="U489" s="553">
        <f t="shared" si="231"/>
        <v>0</v>
      </c>
      <c r="V489" s="553">
        <f t="shared" si="231"/>
        <v>0</v>
      </c>
      <c r="W489" s="553">
        <f t="shared" si="231"/>
        <v>0</v>
      </c>
      <c r="X489" s="553">
        <f t="shared" si="231"/>
        <v>0</v>
      </c>
      <c r="Y489" s="553">
        <f t="shared" si="231"/>
        <v>0</v>
      </c>
      <c r="Z489" s="553">
        <f t="shared" si="231"/>
        <v>0</v>
      </c>
      <c r="AA489" s="549"/>
      <c r="AB489" s="549"/>
    </row>
    <row r="490" spans="1:28" ht="21.75" customHeight="1">
      <c r="A490" s="92"/>
      <c r="B490" s="92"/>
      <c r="C490" s="92"/>
      <c r="D490" s="93"/>
      <c r="E490" s="94"/>
      <c r="F490" s="94"/>
      <c r="G490" s="95"/>
      <c r="H490" s="1007" t="s">
        <v>589</v>
      </c>
      <c r="I490" s="954"/>
      <c r="J490" s="954"/>
      <c r="K490" s="954"/>
      <c r="L490" s="954"/>
      <c r="M490" s="953"/>
      <c r="N490" s="554">
        <f>N489+N472</f>
        <v>13603</v>
      </c>
      <c r="O490" s="554">
        <v>0</v>
      </c>
      <c r="P490" s="554">
        <f t="shared" ref="P490:Z490" si="232">P489+P472</f>
        <v>3391</v>
      </c>
      <c r="Q490" s="554">
        <f t="shared" si="232"/>
        <v>8879</v>
      </c>
      <c r="R490" s="554">
        <f t="shared" si="232"/>
        <v>0</v>
      </c>
      <c r="S490" s="554">
        <f t="shared" si="232"/>
        <v>588</v>
      </c>
      <c r="T490" s="554">
        <f t="shared" si="232"/>
        <v>745</v>
      </c>
      <c r="U490" s="554">
        <f t="shared" si="232"/>
        <v>0</v>
      </c>
      <c r="V490" s="554">
        <f t="shared" si="232"/>
        <v>0</v>
      </c>
      <c r="W490" s="554">
        <f t="shared" si="232"/>
        <v>0</v>
      </c>
      <c r="X490" s="554">
        <f t="shared" si="232"/>
        <v>0</v>
      </c>
      <c r="Y490" s="554">
        <f t="shared" si="232"/>
        <v>0</v>
      </c>
      <c r="Z490" s="554">
        <f t="shared" si="232"/>
        <v>0</v>
      </c>
      <c r="AA490" s="549"/>
      <c r="AB490" s="549"/>
    </row>
    <row r="491" spans="1:28" ht="7.5" customHeight="1">
      <c r="A491" s="92" t="str">
        <f t="shared" ref="A491:A506" si="233">J$499</f>
        <v>45 - 5000030.ATENDER A NIÑOS CON DIAGNOSTICO DE ENFERMEDAD DIARREICA AGUDA COMPLICADA</v>
      </c>
      <c r="B491" s="92" t="str">
        <f t="shared" ref="B491:B506" si="234">VLOOKUP(A491,Estructura,3,FALSE)</f>
        <v>3000877.ATENCION ENFERMEDADES DIARREICAS AGUDAS E INFECCIONES RESPIRATORIAS AGUDAS CON COMPLICACIONES</v>
      </c>
      <c r="C491" s="92" t="str">
        <f t="shared" ref="C491:C506" si="235">VLOOKUP(A491,Estructura,2,FALSE)</f>
        <v>1001.PRODUCTOS ESPECIFICOS PARA DESARROLLO INFANTIL TEMPRANO</v>
      </c>
      <c r="D491" s="93" t="str">
        <f t="shared" ref="D491:D506" si="236">$J$9</f>
        <v>00. RECURSOS ORDINARIOS</v>
      </c>
      <c r="E491" s="94" t="str">
        <f t="shared" ref="E491:E506" si="237">J$4</f>
        <v>DIRECCION EJECUTIVA DE GESTION ESTRATEGICA Y ARTICULACION EN SALUD PUBLICA</v>
      </c>
      <c r="F491" s="94" t="str">
        <f t="shared" ref="F491:F506" si="238">J$5</f>
        <v>DIRECCION DE ATENCION INTEGRAL DE SALUD</v>
      </c>
      <c r="G491" s="95" t="str">
        <f t="shared" ref="G491:G506" si="239">J$9</f>
        <v>00. RECURSOS ORDINARIOS</v>
      </c>
      <c r="H491" s="555"/>
      <c r="I491" s="549"/>
      <c r="J491" s="789"/>
      <c r="K491" s="556"/>
      <c r="L491" s="557"/>
      <c r="M491" s="549"/>
      <c r="N491" s="558">
        <v>74</v>
      </c>
      <c r="O491" s="549"/>
      <c r="P491" s="549"/>
      <c r="Q491" s="549"/>
      <c r="R491" s="549"/>
      <c r="S491" s="549"/>
      <c r="T491" s="549"/>
      <c r="U491" s="549"/>
      <c r="V491" s="549"/>
      <c r="W491" s="549"/>
      <c r="X491" s="549"/>
      <c r="Y491" s="549"/>
      <c r="Z491" s="549"/>
      <c r="AA491" s="549"/>
      <c r="AB491" s="549"/>
    </row>
    <row r="492" spans="1:28" ht="13.5" customHeight="1">
      <c r="A492" s="92" t="str">
        <f t="shared" si="233"/>
        <v>45 - 5000030.ATENDER A NIÑOS CON DIAGNOSTICO DE ENFERMEDAD DIARREICA AGUDA COMPLICADA</v>
      </c>
      <c r="B492" s="92" t="str">
        <f t="shared" si="234"/>
        <v>3000877.ATENCION ENFERMEDADES DIARREICAS AGUDAS E INFECCIONES RESPIRATORIAS AGUDAS CON COMPLICACIONES</v>
      </c>
      <c r="C492" s="92" t="str">
        <f t="shared" si="235"/>
        <v>1001.PRODUCTOS ESPECIFICOS PARA DESARROLLO INFANTIL TEMPRANO</v>
      </c>
      <c r="D492" s="93" t="str">
        <f t="shared" si="236"/>
        <v>00. RECURSOS ORDINARIOS</v>
      </c>
      <c r="E492" s="94" t="str">
        <f t="shared" si="237"/>
        <v>DIRECCION EJECUTIVA DE GESTION ESTRATEGICA Y ARTICULACION EN SALUD PUBLICA</v>
      </c>
      <c r="F492" s="94" t="str">
        <f t="shared" si="238"/>
        <v>DIRECCION DE ATENCION INTEGRAL DE SALUD</v>
      </c>
      <c r="G492" s="95" t="str">
        <f t="shared" si="239"/>
        <v>00. RECURSOS ORDINARIOS</v>
      </c>
      <c r="H492" s="1000" t="s">
        <v>109</v>
      </c>
      <c r="I492" s="954"/>
      <c r="J492" s="687" t="s">
        <v>4</v>
      </c>
      <c r="K492" s="82"/>
      <c r="L492" s="538"/>
      <c r="M492" s="539"/>
      <c r="N492" s="559">
        <v>13</v>
      </c>
      <c r="O492" s="538">
        <v>13603</v>
      </c>
      <c r="P492" s="540"/>
      <c r="Q492" s="541"/>
      <c r="R492" s="541"/>
      <c r="S492" s="541"/>
      <c r="T492" s="541"/>
      <c r="U492" s="541"/>
      <c r="V492" s="541"/>
      <c r="W492" s="541"/>
      <c r="X492" s="541"/>
      <c r="Y492" s="541"/>
      <c r="Z492" s="541"/>
      <c r="AA492" s="549"/>
      <c r="AB492" s="549"/>
    </row>
    <row r="493" spans="1:28" ht="13.5" customHeight="1">
      <c r="A493" s="92" t="str">
        <f t="shared" si="233"/>
        <v>45 - 5000030.ATENDER A NIÑOS CON DIAGNOSTICO DE ENFERMEDAD DIARREICA AGUDA COMPLICADA</v>
      </c>
      <c r="B493" s="92" t="str">
        <f t="shared" si="234"/>
        <v>3000877.ATENCION ENFERMEDADES DIARREICAS AGUDAS E INFECCIONES RESPIRATORIAS AGUDAS CON COMPLICACIONES</v>
      </c>
      <c r="C493" s="92" t="str">
        <f t="shared" si="235"/>
        <v>1001.PRODUCTOS ESPECIFICOS PARA DESARROLLO INFANTIL TEMPRANO</v>
      </c>
      <c r="D493" s="93" t="str">
        <f t="shared" si="236"/>
        <v>00. RECURSOS ORDINARIOS</v>
      </c>
      <c r="E493" s="94" t="str">
        <f t="shared" si="237"/>
        <v>DIRECCION EJECUTIVA DE GESTION ESTRATEGICA Y ARTICULACION EN SALUD PUBLICA</v>
      </c>
      <c r="F493" s="94" t="str">
        <f t="shared" si="238"/>
        <v>DIRECCION DE ATENCION INTEGRAL DE SALUD</v>
      </c>
      <c r="G493" s="95" t="str">
        <f t="shared" si="239"/>
        <v>00. RECURSOS ORDINARIOS</v>
      </c>
      <c r="H493" s="1000" t="s">
        <v>5</v>
      </c>
      <c r="I493" s="954"/>
      <c r="J493" s="688" t="s">
        <v>6</v>
      </c>
      <c r="K493" s="82"/>
      <c r="L493" s="538"/>
      <c r="M493" s="539"/>
      <c r="N493" s="539"/>
      <c r="O493" s="538"/>
      <c r="P493" s="540">
        <f>+N490-O492</f>
        <v>0</v>
      </c>
      <c r="Q493" s="541"/>
      <c r="R493" s="541"/>
      <c r="S493" s="541"/>
      <c r="T493" s="541"/>
      <c r="U493" s="541"/>
      <c r="V493" s="541"/>
      <c r="W493" s="541"/>
      <c r="X493" s="541"/>
      <c r="Y493" s="541"/>
      <c r="Z493" s="541"/>
      <c r="AA493" s="549"/>
      <c r="AB493" s="549"/>
    </row>
    <row r="494" spans="1:28" ht="13.5" customHeight="1">
      <c r="A494" s="92" t="str">
        <f t="shared" si="233"/>
        <v>45 - 5000030.ATENDER A NIÑOS CON DIAGNOSTICO DE ENFERMEDAD DIARREICA AGUDA COMPLICADA</v>
      </c>
      <c r="B494" s="92" t="str">
        <f t="shared" si="234"/>
        <v>3000877.ATENCION ENFERMEDADES DIARREICAS AGUDAS E INFECCIONES RESPIRATORIAS AGUDAS CON COMPLICACIONES</v>
      </c>
      <c r="C494" s="92" t="str">
        <f t="shared" si="235"/>
        <v>1001.PRODUCTOS ESPECIFICOS PARA DESARROLLO INFANTIL TEMPRANO</v>
      </c>
      <c r="D494" s="93" t="str">
        <f t="shared" si="236"/>
        <v>00. RECURSOS ORDINARIOS</v>
      </c>
      <c r="E494" s="94" t="str">
        <f t="shared" si="237"/>
        <v>DIRECCION EJECUTIVA DE GESTION ESTRATEGICA Y ARTICULACION EN SALUD PUBLICA</v>
      </c>
      <c r="F494" s="94" t="str">
        <f t="shared" si="238"/>
        <v>DIRECCION DE ATENCION INTEGRAL DE SALUD</v>
      </c>
      <c r="G494" s="95" t="str">
        <f t="shared" si="239"/>
        <v>00. RECURSOS ORDINARIOS</v>
      </c>
      <c r="H494" s="1000" t="s">
        <v>110</v>
      </c>
      <c r="I494" s="954"/>
      <c r="J494" s="689" t="str">
        <f>VLOOKUP(J499,Estructura,2,FALSE)</f>
        <v>1001.PRODUCTOS ESPECIFICOS PARA DESARROLLO INFANTIL TEMPRANO</v>
      </c>
      <c r="K494" s="82"/>
      <c r="L494" s="538"/>
      <c r="M494" s="539"/>
      <c r="N494" s="539"/>
      <c r="O494" s="538"/>
      <c r="P494" s="540"/>
      <c r="Q494" s="541"/>
      <c r="R494" s="541"/>
      <c r="S494" s="541"/>
      <c r="T494" s="541"/>
      <c r="U494" s="541"/>
      <c r="V494" s="541"/>
      <c r="W494" s="541"/>
      <c r="X494" s="541"/>
      <c r="Y494" s="541"/>
      <c r="Z494" s="541"/>
      <c r="AA494" s="549"/>
      <c r="AB494" s="549"/>
    </row>
    <row r="495" spans="1:28" ht="13.5" customHeight="1">
      <c r="A495" s="92" t="str">
        <f t="shared" si="233"/>
        <v>45 - 5000030.ATENDER A NIÑOS CON DIAGNOSTICO DE ENFERMEDAD DIARREICA AGUDA COMPLICADA</v>
      </c>
      <c r="B495" s="92" t="str">
        <f t="shared" si="234"/>
        <v>3000877.ATENCION ENFERMEDADES DIARREICAS AGUDAS E INFECCIONES RESPIRATORIAS AGUDAS CON COMPLICACIONES</v>
      </c>
      <c r="C495" s="92" t="str">
        <f t="shared" si="235"/>
        <v>1001.PRODUCTOS ESPECIFICOS PARA DESARROLLO INFANTIL TEMPRANO</v>
      </c>
      <c r="D495" s="93" t="str">
        <f t="shared" si="236"/>
        <v>00. RECURSOS ORDINARIOS</v>
      </c>
      <c r="E495" s="94" t="str">
        <f t="shared" si="237"/>
        <v>DIRECCION EJECUTIVA DE GESTION ESTRATEGICA Y ARTICULACION EN SALUD PUBLICA</v>
      </c>
      <c r="F495" s="94" t="str">
        <f t="shared" si="238"/>
        <v>DIRECCION DE ATENCION INTEGRAL DE SALUD</v>
      </c>
      <c r="G495" s="95" t="str">
        <f t="shared" si="239"/>
        <v>00. RECURSOS ORDINARIOS</v>
      </c>
      <c r="H495" s="1000" t="s">
        <v>63</v>
      </c>
      <c r="I495" s="954"/>
      <c r="J495" s="689" t="str">
        <f>VLOOKUP(J499,Estructura,3,FALSE)</f>
        <v>3000877.ATENCION ENFERMEDADES DIARREICAS AGUDAS E INFECCIONES RESPIRATORIAS AGUDAS CON COMPLICACIONES</v>
      </c>
      <c r="K495" s="82"/>
      <c r="L495" s="538"/>
      <c r="M495" s="539"/>
      <c r="N495" s="539"/>
      <c r="O495" s="538"/>
      <c r="P495" s="540"/>
      <c r="Q495" s="541"/>
      <c r="R495" s="541"/>
      <c r="S495" s="541"/>
      <c r="T495" s="541"/>
      <c r="U495" s="541"/>
      <c r="V495" s="541"/>
      <c r="W495" s="541"/>
      <c r="X495" s="541"/>
      <c r="Y495" s="541"/>
      <c r="Z495" s="541"/>
      <c r="AA495" s="549"/>
      <c r="AB495" s="549"/>
    </row>
    <row r="496" spans="1:28" ht="13.5" customHeight="1">
      <c r="A496" s="92" t="str">
        <f t="shared" si="233"/>
        <v>45 - 5000030.ATENDER A NIÑOS CON DIAGNOSTICO DE ENFERMEDAD DIARREICA AGUDA COMPLICADA</v>
      </c>
      <c r="B496" s="92" t="str">
        <f t="shared" si="234"/>
        <v>3000877.ATENCION ENFERMEDADES DIARREICAS AGUDAS E INFECCIONES RESPIRATORIAS AGUDAS CON COMPLICACIONES</v>
      </c>
      <c r="C496" s="92" t="str">
        <f t="shared" si="235"/>
        <v>1001.PRODUCTOS ESPECIFICOS PARA DESARROLLO INFANTIL TEMPRANO</v>
      </c>
      <c r="D496" s="93" t="str">
        <f t="shared" si="236"/>
        <v>00. RECURSOS ORDINARIOS</v>
      </c>
      <c r="E496" s="94" t="str">
        <f t="shared" si="237"/>
        <v>DIRECCION EJECUTIVA DE GESTION ESTRATEGICA Y ARTICULACION EN SALUD PUBLICA</v>
      </c>
      <c r="F496" s="94" t="str">
        <f t="shared" si="238"/>
        <v>DIRECCION DE ATENCION INTEGRAL DE SALUD</v>
      </c>
      <c r="G496" s="95" t="str">
        <f t="shared" si="239"/>
        <v>00. RECURSOS ORDINARIOS</v>
      </c>
      <c r="H496" s="1000" t="s">
        <v>111</v>
      </c>
      <c r="I496" s="954"/>
      <c r="J496" s="689" t="str">
        <f>VLOOKUP(J499,Estructura,4,FALSE)</f>
        <v>5000030.ATENDER A NIÑOS CON DIAGNOSTICO DE ENFERMEDAD DIARREICA AGUDA COMPLICADA</v>
      </c>
      <c r="K496" s="82"/>
      <c r="L496" s="538"/>
      <c r="M496" s="539"/>
      <c r="N496" s="539"/>
      <c r="O496" s="538"/>
      <c r="P496" s="540"/>
      <c r="Q496" s="541"/>
      <c r="R496" s="541"/>
      <c r="S496" s="541"/>
      <c r="T496" s="541"/>
      <c r="U496" s="541"/>
      <c r="V496" s="541"/>
      <c r="W496" s="541"/>
      <c r="X496" s="541"/>
      <c r="Y496" s="541"/>
      <c r="Z496" s="541"/>
      <c r="AA496" s="549"/>
      <c r="AB496" s="549"/>
    </row>
    <row r="497" spans="1:28" ht="13.5" customHeight="1">
      <c r="A497" s="92" t="str">
        <f t="shared" si="233"/>
        <v>45 - 5000030.ATENDER A NIÑOS CON DIAGNOSTICO DE ENFERMEDAD DIARREICA AGUDA COMPLICADA</v>
      </c>
      <c r="B497" s="92" t="str">
        <f t="shared" si="234"/>
        <v>3000877.ATENCION ENFERMEDADES DIARREICAS AGUDAS E INFECCIONES RESPIRATORIAS AGUDAS CON COMPLICACIONES</v>
      </c>
      <c r="C497" s="92" t="str">
        <f t="shared" si="235"/>
        <v>1001.PRODUCTOS ESPECIFICOS PARA DESARROLLO INFANTIL TEMPRANO</v>
      </c>
      <c r="D497" s="93" t="str">
        <f t="shared" si="236"/>
        <v>00. RECURSOS ORDINARIOS</v>
      </c>
      <c r="E497" s="94" t="str">
        <f t="shared" si="237"/>
        <v>DIRECCION EJECUTIVA DE GESTION ESTRATEGICA Y ARTICULACION EN SALUD PUBLICA</v>
      </c>
      <c r="F497" s="94" t="str">
        <f t="shared" si="238"/>
        <v>DIRECCION DE ATENCION INTEGRAL DE SALUD</v>
      </c>
      <c r="G497" s="95" t="str">
        <f t="shared" si="239"/>
        <v>00. RECURSOS ORDINARIOS</v>
      </c>
      <c r="H497" s="1000" t="s">
        <v>112</v>
      </c>
      <c r="I497" s="954"/>
      <c r="J497" s="690" t="s">
        <v>113</v>
      </c>
      <c r="K497" s="82"/>
      <c r="L497" s="538"/>
      <c r="M497" s="539"/>
      <c r="N497" s="539"/>
      <c r="O497" s="538"/>
      <c r="P497" s="540"/>
      <c r="Q497" s="541"/>
      <c r="R497" s="541"/>
      <c r="S497" s="541"/>
      <c r="T497" s="541"/>
      <c r="U497" s="541"/>
      <c r="V497" s="541"/>
      <c r="W497" s="541"/>
      <c r="X497" s="541"/>
      <c r="Y497" s="541"/>
      <c r="Z497" s="541"/>
      <c r="AA497" s="549"/>
      <c r="AB497" s="549"/>
    </row>
    <row r="498" spans="1:28" ht="13.5" customHeight="1">
      <c r="A498" s="92" t="str">
        <f t="shared" si="233"/>
        <v>45 - 5000030.ATENDER A NIÑOS CON DIAGNOSTICO DE ENFERMEDAD DIARREICA AGUDA COMPLICADA</v>
      </c>
      <c r="B498" s="92" t="str">
        <f t="shared" si="234"/>
        <v>3000877.ATENCION ENFERMEDADES DIARREICAS AGUDAS E INFECCIONES RESPIRATORIAS AGUDAS CON COMPLICACIONES</v>
      </c>
      <c r="C498" s="92" t="str">
        <f t="shared" si="235"/>
        <v>1001.PRODUCTOS ESPECIFICOS PARA DESARROLLO INFANTIL TEMPRANO</v>
      </c>
      <c r="D498" s="93" t="str">
        <f t="shared" si="236"/>
        <v>00. RECURSOS ORDINARIOS</v>
      </c>
      <c r="E498" s="94" t="str">
        <f t="shared" si="237"/>
        <v>DIRECCION EJECUTIVA DE GESTION ESTRATEGICA Y ARTICULACION EN SALUD PUBLICA</v>
      </c>
      <c r="F498" s="94" t="str">
        <f t="shared" si="238"/>
        <v>DIRECCION DE ATENCION INTEGRAL DE SALUD</v>
      </c>
      <c r="G498" s="95" t="str">
        <f t="shared" si="239"/>
        <v>00. RECURSOS ORDINARIOS</v>
      </c>
      <c r="H498" s="1000" t="s">
        <v>114</v>
      </c>
      <c r="I498" s="954"/>
      <c r="J498" s="689" t="str">
        <f>VLOOKUP(J499,Estructura,5,FALSE)</f>
        <v>0033314.ATENCION EDA CON COMPLICACIONES</v>
      </c>
      <c r="K498" s="82"/>
      <c r="L498" s="538"/>
      <c r="M498" s="539"/>
      <c r="N498" s="539"/>
      <c r="O498" s="538"/>
      <c r="P498" s="540"/>
      <c r="Q498" s="541"/>
      <c r="R498" s="541"/>
      <c r="S498" s="541"/>
      <c r="T498" s="541"/>
      <c r="U498" s="541"/>
      <c r="V498" s="541"/>
      <c r="W498" s="541"/>
      <c r="X498" s="541"/>
      <c r="Y498" s="541"/>
      <c r="Z498" s="541"/>
      <c r="AA498" s="549"/>
      <c r="AB498" s="549"/>
    </row>
    <row r="499" spans="1:28" ht="13.5" customHeight="1">
      <c r="A499" s="92" t="str">
        <f t="shared" si="233"/>
        <v>45 - 5000030.ATENDER A NIÑOS CON DIAGNOSTICO DE ENFERMEDAD DIARREICA AGUDA COMPLICADA</v>
      </c>
      <c r="B499" s="92" t="str">
        <f t="shared" si="234"/>
        <v>3000877.ATENCION ENFERMEDADES DIARREICAS AGUDAS E INFECCIONES RESPIRATORIAS AGUDAS CON COMPLICACIONES</v>
      </c>
      <c r="C499" s="92" t="str">
        <f t="shared" si="235"/>
        <v>1001.PRODUCTOS ESPECIFICOS PARA DESARROLLO INFANTIL TEMPRANO</v>
      </c>
      <c r="D499" s="93" t="str">
        <f t="shared" si="236"/>
        <v>00. RECURSOS ORDINARIOS</v>
      </c>
      <c r="E499" s="94" t="str">
        <f t="shared" si="237"/>
        <v>DIRECCION EJECUTIVA DE GESTION ESTRATEGICA Y ARTICULACION EN SALUD PUBLICA</v>
      </c>
      <c r="F499" s="94" t="str">
        <f t="shared" si="238"/>
        <v>DIRECCION DE ATENCION INTEGRAL DE SALUD</v>
      </c>
      <c r="G499" s="95" t="str">
        <f t="shared" si="239"/>
        <v>00. RECURSOS ORDINARIOS</v>
      </c>
      <c r="H499" s="1000" t="s">
        <v>111</v>
      </c>
      <c r="I499" s="954"/>
      <c r="J499" s="690" t="s">
        <v>103</v>
      </c>
      <c r="K499" s="82"/>
      <c r="L499" s="538"/>
      <c r="M499" s="539"/>
      <c r="N499" s="539"/>
      <c r="O499" s="538"/>
      <c r="P499" s="540"/>
      <c r="Q499" s="541"/>
      <c r="R499" s="541"/>
      <c r="S499" s="541"/>
      <c r="T499" s="541"/>
      <c r="U499" s="541"/>
      <c r="V499" s="541"/>
      <c r="W499" s="541"/>
      <c r="X499" s="541"/>
      <c r="Y499" s="541"/>
      <c r="Z499" s="541"/>
      <c r="AA499" s="549"/>
      <c r="AB499" s="549"/>
    </row>
    <row r="500" spans="1:28" ht="13.5" customHeight="1">
      <c r="A500" s="92" t="str">
        <f t="shared" si="233"/>
        <v>45 - 5000030.ATENDER A NIÑOS CON DIAGNOSTICO DE ENFERMEDAD DIARREICA AGUDA COMPLICADA</v>
      </c>
      <c r="B500" s="92" t="str">
        <f t="shared" si="234"/>
        <v>3000877.ATENCION ENFERMEDADES DIARREICAS AGUDAS E INFECCIONES RESPIRATORIAS AGUDAS CON COMPLICACIONES</v>
      </c>
      <c r="C500" s="92" t="str">
        <f t="shared" si="235"/>
        <v>1001.PRODUCTOS ESPECIFICOS PARA DESARROLLO INFANTIL TEMPRANO</v>
      </c>
      <c r="D500" s="93" t="str">
        <f t="shared" si="236"/>
        <v>00. RECURSOS ORDINARIOS</v>
      </c>
      <c r="E500" s="94" t="str">
        <f t="shared" si="237"/>
        <v>DIRECCION EJECUTIVA DE GESTION ESTRATEGICA Y ARTICULACION EN SALUD PUBLICA</v>
      </c>
      <c r="F500" s="94" t="str">
        <f t="shared" si="238"/>
        <v>DIRECCION DE ATENCION INTEGRAL DE SALUD</v>
      </c>
      <c r="G500" s="95" t="str">
        <f t="shared" si="239"/>
        <v>00. RECURSOS ORDINARIOS</v>
      </c>
      <c r="H500" s="1000" t="s">
        <v>115</v>
      </c>
      <c r="I500" s="954"/>
      <c r="J500" s="688" t="s">
        <v>590</v>
      </c>
      <c r="K500" s="82"/>
      <c r="L500" s="538"/>
      <c r="M500" s="539"/>
      <c r="N500" s="539"/>
      <c r="O500" s="538"/>
      <c r="P500" s="540"/>
      <c r="Q500" s="541"/>
      <c r="R500" s="541"/>
      <c r="S500" s="541"/>
      <c r="T500" s="541"/>
      <c r="U500" s="541"/>
      <c r="V500" s="541"/>
      <c r="W500" s="541"/>
      <c r="X500" s="541"/>
      <c r="Y500" s="541"/>
      <c r="Z500" s="541"/>
      <c r="AA500" s="549"/>
      <c r="AB500" s="549"/>
    </row>
    <row r="501" spans="1:28" ht="13.5" customHeight="1">
      <c r="A501" s="92" t="str">
        <f t="shared" si="233"/>
        <v>45 - 5000030.ATENDER A NIÑOS CON DIAGNOSTICO DE ENFERMEDAD DIARREICA AGUDA COMPLICADA</v>
      </c>
      <c r="B501" s="92" t="str">
        <f t="shared" si="234"/>
        <v>3000877.ATENCION ENFERMEDADES DIARREICAS AGUDAS E INFECCIONES RESPIRATORIAS AGUDAS CON COMPLICACIONES</v>
      </c>
      <c r="C501" s="92" t="str">
        <f t="shared" si="235"/>
        <v>1001.PRODUCTOS ESPECIFICOS PARA DESARROLLO INFANTIL TEMPRANO</v>
      </c>
      <c r="D501" s="93" t="str">
        <f t="shared" si="236"/>
        <v>00. RECURSOS ORDINARIOS</v>
      </c>
      <c r="E501" s="94" t="str">
        <f t="shared" si="237"/>
        <v>DIRECCION EJECUTIVA DE GESTION ESTRATEGICA Y ARTICULACION EN SALUD PUBLICA</v>
      </c>
      <c r="F501" s="94" t="str">
        <f t="shared" si="238"/>
        <v>DIRECCION DE ATENCION INTEGRAL DE SALUD</v>
      </c>
      <c r="G501" s="95" t="str">
        <f t="shared" si="239"/>
        <v>00. RECURSOS ORDINARIOS</v>
      </c>
      <c r="H501" s="233" t="s">
        <v>123</v>
      </c>
      <c r="I501" s="88" t="s">
        <v>124</v>
      </c>
      <c r="J501" s="691" t="s">
        <v>125</v>
      </c>
      <c r="K501" s="88" t="s">
        <v>126</v>
      </c>
      <c r="L501" s="89" t="s">
        <v>127</v>
      </c>
      <c r="M501" s="90" t="s">
        <v>128</v>
      </c>
      <c r="N501" s="91" t="s">
        <v>69</v>
      </c>
      <c r="O501" s="91" t="s">
        <v>129</v>
      </c>
      <c r="P501" s="91" t="s">
        <v>130</v>
      </c>
      <c r="Q501" s="91" t="s">
        <v>131</v>
      </c>
      <c r="R501" s="91" t="s">
        <v>132</v>
      </c>
      <c r="S501" s="91" t="s">
        <v>133</v>
      </c>
      <c r="T501" s="91" t="s">
        <v>134</v>
      </c>
      <c r="U501" s="91" t="s">
        <v>135</v>
      </c>
      <c r="V501" s="91" t="s">
        <v>136</v>
      </c>
      <c r="W501" s="91" t="s">
        <v>137</v>
      </c>
      <c r="X501" s="91" t="s">
        <v>138</v>
      </c>
      <c r="Y501" s="91" t="s">
        <v>139</v>
      </c>
      <c r="Z501" s="91" t="s">
        <v>140</v>
      </c>
      <c r="AA501" s="549"/>
      <c r="AB501" s="549"/>
    </row>
    <row r="502" spans="1:28" ht="13.5" customHeight="1">
      <c r="A502" s="92" t="str">
        <f t="shared" si="233"/>
        <v>45 - 5000030.ATENDER A NIÑOS CON DIAGNOSTICO DE ENFERMEDAD DIARREICA AGUDA COMPLICADA</v>
      </c>
      <c r="B502" s="92" t="str">
        <f t="shared" si="234"/>
        <v>3000877.ATENCION ENFERMEDADES DIARREICAS AGUDAS E INFECCIONES RESPIRATORIAS AGUDAS CON COMPLICACIONES</v>
      </c>
      <c r="C502" s="92" t="str">
        <f t="shared" si="235"/>
        <v>1001.PRODUCTOS ESPECIFICOS PARA DESARROLLO INFANTIL TEMPRANO</v>
      </c>
      <c r="D502" s="93" t="str">
        <f t="shared" si="236"/>
        <v>00. RECURSOS ORDINARIOS</v>
      </c>
      <c r="E502" s="94" t="str">
        <f t="shared" si="237"/>
        <v>DIRECCION EJECUTIVA DE GESTION ESTRATEGICA Y ARTICULACION EN SALUD PUBLICA</v>
      </c>
      <c r="F502" s="94" t="str">
        <f t="shared" si="238"/>
        <v>DIRECCION DE ATENCION INTEGRAL DE SALUD</v>
      </c>
      <c r="G502" s="95" t="str">
        <f t="shared" si="239"/>
        <v>00. RECURSOS ORDINARIOS</v>
      </c>
      <c r="H502" s="284" t="s">
        <v>142</v>
      </c>
      <c r="I502" s="285" t="s">
        <v>591</v>
      </c>
      <c r="J502" s="790"/>
      <c r="K502" s="560"/>
      <c r="L502" s="295"/>
      <c r="M502" s="285"/>
      <c r="N502" s="285"/>
      <c r="O502" s="285"/>
      <c r="P502" s="285"/>
      <c r="Q502" s="285"/>
      <c r="R502" s="285"/>
      <c r="S502" s="285"/>
      <c r="T502" s="285"/>
      <c r="U502" s="285"/>
      <c r="V502" s="285"/>
      <c r="W502" s="285"/>
      <c r="X502" s="285"/>
      <c r="Y502" s="285"/>
      <c r="Z502" s="285"/>
      <c r="AA502" s="549"/>
      <c r="AB502" s="549"/>
    </row>
    <row r="503" spans="1:28" ht="27" customHeight="1">
      <c r="A503" s="92" t="str">
        <f t="shared" si="233"/>
        <v>45 - 5000030.ATENDER A NIÑOS CON DIAGNOSTICO DE ENFERMEDAD DIARREICA AGUDA COMPLICADA</v>
      </c>
      <c r="B503" s="92" t="str">
        <f t="shared" si="234"/>
        <v>3000877.ATENCION ENFERMEDADES DIARREICAS AGUDAS E INFECCIONES RESPIRATORIAS AGUDAS CON COMPLICACIONES</v>
      </c>
      <c r="C503" s="92" t="str">
        <f t="shared" si="235"/>
        <v>1001.PRODUCTOS ESPECIFICOS PARA DESARROLLO INFANTIL TEMPRANO</v>
      </c>
      <c r="D503" s="93" t="str">
        <f t="shared" si="236"/>
        <v>00. RECURSOS ORDINARIOS</v>
      </c>
      <c r="E503" s="94" t="str">
        <f t="shared" si="237"/>
        <v>DIRECCION EJECUTIVA DE GESTION ESTRATEGICA Y ARTICULACION EN SALUD PUBLICA</v>
      </c>
      <c r="F503" s="94" t="str">
        <f t="shared" si="238"/>
        <v>DIRECCION DE ATENCION INTEGRAL DE SALUD</v>
      </c>
      <c r="G503" s="95" t="str">
        <f t="shared" si="239"/>
        <v>00. RECURSOS ORDINARIOS</v>
      </c>
      <c r="H503" s="143" t="s">
        <v>165</v>
      </c>
      <c r="I503" s="561" t="s">
        <v>592</v>
      </c>
      <c r="J503" s="791" t="s">
        <v>593</v>
      </c>
      <c r="K503" s="354" t="s">
        <v>168</v>
      </c>
      <c r="L503" s="218">
        <v>2</v>
      </c>
      <c r="M503" s="219">
        <v>2750</v>
      </c>
      <c r="N503" s="214">
        <f>L503*M503</f>
        <v>5500</v>
      </c>
      <c r="O503" s="219"/>
      <c r="P503" s="219"/>
      <c r="Q503" s="214">
        <f>N503</f>
        <v>5500</v>
      </c>
      <c r="R503" s="562"/>
      <c r="S503" s="562"/>
      <c r="T503" s="562"/>
      <c r="U503" s="562"/>
      <c r="V503" s="563"/>
      <c r="W503" s="563"/>
      <c r="X503" s="563"/>
      <c r="Y503" s="563"/>
      <c r="Z503" s="563"/>
      <c r="AA503" s="515"/>
      <c r="AB503" s="515"/>
    </row>
    <row r="504" spans="1:28" ht="13.5" customHeight="1">
      <c r="A504" s="92" t="str">
        <f t="shared" si="233"/>
        <v>45 - 5000030.ATENDER A NIÑOS CON DIAGNOSTICO DE ENFERMEDAD DIARREICA AGUDA COMPLICADA</v>
      </c>
      <c r="B504" s="92" t="str">
        <f t="shared" si="234"/>
        <v>3000877.ATENCION ENFERMEDADES DIARREICAS AGUDAS E INFECCIONES RESPIRATORIAS AGUDAS CON COMPLICACIONES</v>
      </c>
      <c r="C504" s="92" t="str">
        <f t="shared" si="235"/>
        <v>1001.PRODUCTOS ESPECIFICOS PARA DESARROLLO INFANTIL TEMPRANO</v>
      </c>
      <c r="D504" s="93" t="str">
        <f t="shared" si="236"/>
        <v>00. RECURSOS ORDINARIOS</v>
      </c>
      <c r="E504" s="94" t="str">
        <f t="shared" si="237"/>
        <v>DIRECCION EJECUTIVA DE GESTION ESTRATEGICA Y ARTICULACION EN SALUD PUBLICA</v>
      </c>
      <c r="F504" s="94" t="str">
        <f t="shared" si="238"/>
        <v>DIRECCION DE ATENCION INTEGRAL DE SALUD</v>
      </c>
      <c r="G504" s="95" t="str">
        <f t="shared" si="239"/>
        <v>00. RECURSOS ORDINARIOS</v>
      </c>
      <c r="H504" s="124" t="s">
        <v>153</v>
      </c>
      <c r="I504" s="274"/>
      <c r="J504" s="738"/>
      <c r="K504" s="294"/>
      <c r="L504" s="295"/>
      <c r="M504" s="134"/>
      <c r="N504" s="564">
        <f t="shared" ref="N504:Z504" si="240">SUM(N503)</f>
        <v>5500</v>
      </c>
      <c r="O504" s="564">
        <f t="shared" si="240"/>
        <v>0</v>
      </c>
      <c r="P504" s="564">
        <f t="shared" si="240"/>
        <v>0</v>
      </c>
      <c r="Q504" s="564">
        <f t="shared" si="240"/>
        <v>5500</v>
      </c>
      <c r="R504" s="564">
        <f t="shared" si="240"/>
        <v>0</v>
      </c>
      <c r="S504" s="564">
        <f t="shared" si="240"/>
        <v>0</v>
      </c>
      <c r="T504" s="564">
        <f t="shared" si="240"/>
        <v>0</v>
      </c>
      <c r="U504" s="564">
        <f t="shared" si="240"/>
        <v>0</v>
      </c>
      <c r="V504" s="564">
        <f t="shared" si="240"/>
        <v>0</v>
      </c>
      <c r="W504" s="564">
        <f t="shared" si="240"/>
        <v>0</v>
      </c>
      <c r="X504" s="564">
        <f t="shared" si="240"/>
        <v>0</v>
      </c>
      <c r="Y504" s="564">
        <f t="shared" si="240"/>
        <v>0</v>
      </c>
      <c r="Z504" s="564">
        <f t="shared" si="240"/>
        <v>0</v>
      </c>
      <c r="AA504" s="549"/>
      <c r="AB504" s="549"/>
    </row>
    <row r="505" spans="1:28" ht="13.5" customHeight="1">
      <c r="A505" s="92" t="str">
        <f t="shared" si="233"/>
        <v>45 - 5000030.ATENDER A NIÑOS CON DIAGNOSTICO DE ENFERMEDAD DIARREICA AGUDA COMPLICADA</v>
      </c>
      <c r="B505" s="92" t="str">
        <f t="shared" si="234"/>
        <v>3000877.ATENCION ENFERMEDADES DIARREICAS AGUDAS E INFECCIONES RESPIRATORIAS AGUDAS CON COMPLICACIONES</v>
      </c>
      <c r="C505" s="92" t="str">
        <f t="shared" si="235"/>
        <v>1001.PRODUCTOS ESPECIFICOS PARA DESARROLLO INFANTIL TEMPRANO</v>
      </c>
      <c r="D505" s="93" t="str">
        <f t="shared" si="236"/>
        <v>00. RECURSOS ORDINARIOS</v>
      </c>
      <c r="E505" s="94" t="str">
        <f t="shared" si="237"/>
        <v>DIRECCION EJECUTIVA DE GESTION ESTRATEGICA Y ARTICULACION EN SALUD PUBLICA</v>
      </c>
      <c r="F505" s="94" t="str">
        <f t="shared" si="238"/>
        <v>DIRECCION DE ATENCION INTEGRAL DE SALUD</v>
      </c>
      <c r="G505" s="95" t="str">
        <f t="shared" si="239"/>
        <v>00. RECURSOS ORDINARIOS</v>
      </c>
      <c r="H505" s="250" t="s">
        <v>255</v>
      </c>
      <c r="I505" s="565"/>
      <c r="J505" s="792"/>
      <c r="K505" s="566"/>
      <c r="L505" s="487"/>
      <c r="M505" s="567"/>
      <c r="N505" s="568">
        <f t="shared" ref="N505:Z505" si="241">N504</f>
        <v>5500</v>
      </c>
      <c r="O505" s="568">
        <f t="shared" si="241"/>
        <v>0</v>
      </c>
      <c r="P505" s="568">
        <f t="shared" si="241"/>
        <v>0</v>
      </c>
      <c r="Q505" s="568">
        <f t="shared" si="241"/>
        <v>5500</v>
      </c>
      <c r="R505" s="317">
        <f t="shared" si="241"/>
        <v>0</v>
      </c>
      <c r="S505" s="317">
        <f t="shared" si="241"/>
        <v>0</v>
      </c>
      <c r="T505" s="317">
        <f t="shared" si="241"/>
        <v>0</v>
      </c>
      <c r="U505" s="317">
        <f t="shared" si="241"/>
        <v>0</v>
      </c>
      <c r="V505" s="317">
        <f t="shared" si="241"/>
        <v>0</v>
      </c>
      <c r="W505" s="317">
        <f t="shared" si="241"/>
        <v>0</v>
      </c>
      <c r="X505" s="317">
        <f t="shared" si="241"/>
        <v>0</v>
      </c>
      <c r="Y505" s="317">
        <f t="shared" si="241"/>
        <v>0</v>
      </c>
      <c r="Z505" s="317">
        <f t="shared" si="241"/>
        <v>0</v>
      </c>
      <c r="AA505" s="549"/>
      <c r="AB505" s="549"/>
    </row>
    <row r="506" spans="1:28" ht="13.5" customHeight="1">
      <c r="A506" s="92" t="str">
        <f t="shared" si="233"/>
        <v>45 - 5000030.ATENDER A NIÑOS CON DIAGNOSTICO DE ENFERMEDAD DIARREICA AGUDA COMPLICADA</v>
      </c>
      <c r="B506" s="92" t="str">
        <f t="shared" si="234"/>
        <v>3000877.ATENCION ENFERMEDADES DIARREICAS AGUDAS E INFECCIONES RESPIRATORIAS AGUDAS CON COMPLICACIONES</v>
      </c>
      <c r="C506" s="92" t="str">
        <f t="shared" si="235"/>
        <v>1001.PRODUCTOS ESPECIFICOS PARA DESARROLLO INFANTIL TEMPRANO</v>
      </c>
      <c r="D506" s="93" t="str">
        <f t="shared" si="236"/>
        <v>00. RECURSOS ORDINARIOS</v>
      </c>
      <c r="E506" s="94" t="str">
        <f t="shared" si="237"/>
        <v>DIRECCION EJECUTIVA DE GESTION ESTRATEGICA Y ARTICULACION EN SALUD PUBLICA</v>
      </c>
      <c r="F506" s="94" t="str">
        <f t="shared" si="238"/>
        <v>DIRECCION DE ATENCION INTEGRAL DE SALUD</v>
      </c>
      <c r="G506" s="95" t="str">
        <f t="shared" si="239"/>
        <v>00. RECURSOS ORDINARIOS</v>
      </c>
      <c r="H506" s="1001" t="s">
        <v>594</v>
      </c>
      <c r="I506" s="954"/>
      <c r="J506" s="954"/>
      <c r="K506" s="954"/>
      <c r="L506" s="954"/>
      <c r="M506" s="953"/>
      <c r="N506" s="569">
        <f t="shared" ref="N506:Z506" si="242">N505</f>
        <v>5500</v>
      </c>
      <c r="O506" s="569">
        <f t="shared" si="242"/>
        <v>0</v>
      </c>
      <c r="P506" s="569">
        <f t="shared" si="242"/>
        <v>0</v>
      </c>
      <c r="Q506" s="569">
        <f t="shared" si="242"/>
        <v>5500</v>
      </c>
      <c r="R506" s="569">
        <f t="shared" si="242"/>
        <v>0</v>
      </c>
      <c r="S506" s="569">
        <f t="shared" si="242"/>
        <v>0</v>
      </c>
      <c r="T506" s="569">
        <f t="shared" si="242"/>
        <v>0</v>
      </c>
      <c r="U506" s="569">
        <f t="shared" si="242"/>
        <v>0</v>
      </c>
      <c r="V506" s="569">
        <f t="shared" si="242"/>
        <v>0</v>
      </c>
      <c r="W506" s="569">
        <f t="shared" si="242"/>
        <v>0</v>
      </c>
      <c r="X506" s="569">
        <f t="shared" si="242"/>
        <v>0</v>
      </c>
      <c r="Y506" s="569">
        <f t="shared" si="242"/>
        <v>0</v>
      </c>
      <c r="Z506" s="569">
        <f t="shared" si="242"/>
        <v>0</v>
      </c>
      <c r="AA506" s="549"/>
      <c r="AB506" s="549"/>
    </row>
    <row r="507" spans="1:28" ht="13.5" customHeight="1">
      <c r="A507" s="208"/>
      <c r="B507" s="208"/>
      <c r="C507" s="208"/>
      <c r="D507" s="209"/>
      <c r="E507" s="210"/>
      <c r="F507" s="210"/>
      <c r="G507" s="95"/>
      <c r="H507" s="570"/>
      <c r="I507" s="571"/>
      <c r="J507" s="793"/>
      <c r="K507" s="571"/>
      <c r="L507" s="571"/>
      <c r="M507" s="572"/>
      <c r="N507" s="573"/>
      <c r="O507" s="573"/>
      <c r="P507" s="573"/>
      <c r="Q507" s="573"/>
      <c r="R507" s="573"/>
      <c r="S507" s="573"/>
      <c r="T507" s="573"/>
      <c r="U507" s="573"/>
      <c r="V507" s="573"/>
      <c r="W507" s="573"/>
      <c r="X507" s="573"/>
      <c r="Y507" s="573"/>
      <c r="Z507" s="573"/>
      <c r="AA507" s="515"/>
      <c r="AB507" s="515"/>
    </row>
    <row r="508" spans="1:28" ht="13.5" customHeight="1">
      <c r="A508" s="591"/>
      <c r="B508" s="592"/>
      <c r="C508" s="592"/>
      <c r="D508" s="592"/>
      <c r="E508" s="592"/>
      <c r="F508" s="592"/>
      <c r="G508" s="592"/>
      <c r="H508" s="1002" t="s">
        <v>109</v>
      </c>
      <c r="I508" s="1003"/>
      <c r="J508" s="794" t="s">
        <v>4</v>
      </c>
      <c r="K508" s="593"/>
      <c r="L508" s="594"/>
      <c r="M508" s="595"/>
      <c r="N508" s="596">
        <v>74474</v>
      </c>
      <c r="O508" s="594"/>
      <c r="P508" s="597"/>
      <c r="Q508" s="598"/>
      <c r="R508" s="598"/>
      <c r="S508" s="598"/>
      <c r="T508" s="598"/>
      <c r="U508" s="598"/>
      <c r="V508" s="598"/>
      <c r="W508" s="598"/>
      <c r="X508" s="598"/>
      <c r="Y508" s="598"/>
      <c r="Z508" s="598"/>
      <c r="AA508" s="549"/>
      <c r="AB508" s="549"/>
    </row>
    <row r="509" spans="1:28" ht="13.5" customHeight="1">
      <c r="A509" s="591"/>
      <c r="B509" s="592"/>
      <c r="C509" s="592"/>
      <c r="D509" s="592"/>
      <c r="E509" s="592"/>
      <c r="F509" s="592"/>
      <c r="G509" s="592"/>
      <c r="H509" s="1002" t="s">
        <v>5</v>
      </c>
      <c r="I509" s="1003"/>
      <c r="J509" s="795" t="s">
        <v>6</v>
      </c>
      <c r="K509" s="593"/>
      <c r="L509" s="594"/>
      <c r="M509" s="595"/>
      <c r="N509" s="595"/>
      <c r="O509" s="594"/>
      <c r="P509" s="597"/>
      <c r="Q509" s="598"/>
      <c r="R509" s="598"/>
      <c r="S509" s="598"/>
      <c r="T509" s="598"/>
      <c r="U509" s="598"/>
      <c r="V509" s="598"/>
      <c r="W509" s="598"/>
      <c r="X509" s="598"/>
      <c r="Y509" s="598"/>
      <c r="Z509" s="598"/>
      <c r="AA509" s="549"/>
      <c r="AB509" s="549"/>
    </row>
    <row r="510" spans="1:28" ht="13.5" customHeight="1">
      <c r="A510" s="591"/>
      <c r="B510" s="592"/>
      <c r="C510" s="592"/>
      <c r="D510" s="592"/>
      <c r="E510" s="592"/>
      <c r="F510" s="592"/>
      <c r="G510" s="592"/>
      <c r="H510" s="1002" t="s">
        <v>110</v>
      </c>
      <c r="I510" s="1003"/>
      <c r="J510" s="796" t="str">
        <f>VLOOKUP(J515,Estructura,2,FALSE)</f>
        <v>1001.PRODUCTOS ESPECIFICOS PARA DESARROLLO INFANTIL TEMPRANO</v>
      </c>
      <c r="K510" s="593"/>
      <c r="L510" s="594"/>
      <c r="M510" s="595"/>
      <c r="N510" s="595"/>
      <c r="O510" s="594"/>
      <c r="P510" s="597"/>
      <c r="Q510" s="598"/>
      <c r="R510" s="598"/>
      <c r="S510" s="598"/>
      <c r="T510" s="598"/>
      <c r="U510" s="598"/>
      <c r="V510" s="598"/>
      <c r="W510" s="598"/>
      <c r="X510" s="598"/>
      <c r="Y510" s="598"/>
      <c r="Z510" s="598"/>
      <c r="AA510" s="549"/>
      <c r="AB510" s="549"/>
    </row>
    <row r="511" spans="1:28" ht="13.5" customHeight="1">
      <c r="A511" s="591"/>
      <c r="B511" s="592"/>
      <c r="C511" s="592"/>
      <c r="D511" s="592"/>
      <c r="E511" s="592"/>
      <c r="F511" s="592"/>
      <c r="G511" s="592"/>
      <c r="H511" s="1002" t="s">
        <v>63</v>
      </c>
      <c r="I511" s="1003"/>
      <c r="J511" s="796" t="str">
        <f>VLOOKUP(J515,Estructura,3,FALSE)</f>
        <v>3000927.AGUA POTABLE PARA EL CONSUMO HUMANO PARA HOGARES CONCENTRADOS</v>
      </c>
      <c r="K511" s="593"/>
      <c r="L511" s="594"/>
      <c r="M511" s="595"/>
      <c r="N511" s="595"/>
      <c r="O511" s="594"/>
      <c r="P511" s="597"/>
      <c r="Q511" s="598"/>
      <c r="R511" s="598"/>
      <c r="S511" s="598"/>
      <c r="T511" s="598"/>
      <c r="U511" s="598"/>
      <c r="V511" s="598"/>
      <c r="W511" s="598"/>
      <c r="X511" s="598"/>
      <c r="Y511" s="598"/>
      <c r="Z511" s="598"/>
      <c r="AA511" s="549"/>
      <c r="AB511" s="549"/>
    </row>
    <row r="512" spans="1:28" ht="13.5" customHeight="1">
      <c r="A512" s="591"/>
      <c r="B512" s="592"/>
      <c r="C512" s="592"/>
      <c r="D512" s="592"/>
      <c r="E512" s="592"/>
      <c r="F512" s="592"/>
      <c r="G512" s="592"/>
      <c r="H512" s="1002" t="s">
        <v>111</v>
      </c>
      <c r="I512" s="1003"/>
      <c r="J512" s="796" t="str">
        <f>VLOOKUP(J515,Estructura,4,FALSE)</f>
        <v>5004428.VIGILANCIA DE LA CALIDAD DEL AGUA PARA EL CONSUMO HUMANO</v>
      </c>
      <c r="K512" s="593"/>
      <c r="L512" s="594"/>
      <c r="M512" s="595"/>
      <c r="N512" s="595"/>
      <c r="O512" s="594"/>
      <c r="P512" s="597"/>
      <c r="Q512" s="598"/>
      <c r="R512" s="598"/>
      <c r="S512" s="598"/>
      <c r="T512" s="598"/>
      <c r="U512" s="598"/>
      <c r="V512" s="598"/>
      <c r="W512" s="598"/>
      <c r="X512" s="598"/>
      <c r="Y512" s="598"/>
      <c r="Z512" s="598"/>
      <c r="AA512" s="549"/>
      <c r="AB512" s="549"/>
    </row>
    <row r="513" spans="1:28" ht="13.5" customHeight="1">
      <c r="A513" s="591"/>
      <c r="B513" s="592"/>
      <c r="C513" s="592"/>
      <c r="D513" s="592"/>
      <c r="E513" s="592"/>
      <c r="F513" s="592"/>
      <c r="G513" s="592"/>
      <c r="H513" s="1002" t="s">
        <v>112</v>
      </c>
      <c r="I513" s="1003"/>
      <c r="J513" s="797" t="s">
        <v>113</v>
      </c>
      <c r="K513" s="593"/>
      <c r="L513" s="594"/>
      <c r="M513" s="595"/>
      <c r="N513" s="595"/>
      <c r="O513" s="594"/>
      <c r="P513" s="597"/>
      <c r="Q513" s="598"/>
      <c r="R513" s="598"/>
      <c r="S513" s="598"/>
      <c r="T513" s="598"/>
      <c r="U513" s="598"/>
      <c r="V513" s="598"/>
      <c r="W513" s="598"/>
      <c r="X513" s="598"/>
      <c r="Y513" s="598"/>
      <c r="Z513" s="598"/>
      <c r="AA513" s="549"/>
      <c r="AB513" s="549"/>
    </row>
    <row r="514" spans="1:28" ht="13.5" customHeight="1">
      <c r="A514" s="591"/>
      <c r="B514" s="592"/>
      <c r="C514" s="592"/>
      <c r="D514" s="592"/>
      <c r="E514" s="592"/>
      <c r="F514" s="592"/>
      <c r="G514" s="592"/>
      <c r="H514" s="1002" t="s">
        <v>114</v>
      </c>
      <c r="I514" s="1003"/>
      <c r="J514" s="796" t="str">
        <f>VLOOKUP(J515,Estructura,5,FALSE)</f>
        <v>0033260.VIGILANCIA DE LA CALIDAD DEL AGUA PARA EL CONSUMO HUMANO</v>
      </c>
      <c r="K514" s="593"/>
      <c r="L514" s="594"/>
      <c r="M514" s="595"/>
      <c r="N514" s="595"/>
      <c r="O514" s="594"/>
      <c r="P514" s="597"/>
      <c r="Q514" s="598"/>
      <c r="R514" s="598"/>
      <c r="S514" s="598"/>
      <c r="T514" s="598"/>
      <c r="U514" s="598"/>
      <c r="V514" s="598"/>
      <c r="W514" s="598"/>
      <c r="X514" s="598"/>
      <c r="Y514" s="598"/>
      <c r="Z514" s="598"/>
      <c r="AA514" s="549"/>
      <c r="AB514" s="549"/>
    </row>
    <row r="515" spans="1:28" ht="13.5" customHeight="1">
      <c r="A515" s="591"/>
      <c r="B515" s="592"/>
      <c r="C515" s="592"/>
      <c r="D515" s="592"/>
      <c r="E515" s="592"/>
      <c r="F515" s="592"/>
      <c r="G515" s="592"/>
      <c r="H515" s="1002" t="s">
        <v>111</v>
      </c>
      <c r="I515" s="1003"/>
      <c r="J515" s="797" t="s">
        <v>105</v>
      </c>
      <c r="K515" s="593"/>
      <c r="L515" s="594"/>
      <c r="M515" s="595"/>
      <c r="N515" s="595"/>
      <c r="O515" s="594"/>
      <c r="P515" s="597"/>
      <c r="Q515" s="598"/>
      <c r="R515" s="598"/>
      <c r="S515" s="598"/>
      <c r="T515" s="598"/>
      <c r="U515" s="598"/>
      <c r="V515" s="598"/>
      <c r="W515" s="598"/>
      <c r="X515" s="598"/>
      <c r="Y515" s="598"/>
      <c r="Z515" s="598"/>
      <c r="AA515" s="549"/>
      <c r="AB515" s="549"/>
    </row>
    <row r="516" spans="1:28" ht="13.5" customHeight="1">
      <c r="A516" s="591"/>
      <c r="B516" s="592"/>
      <c r="C516" s="592"/>
      <c r="D516" s="592"/>
      <c r="E516" s="592"/>
      <c r="F516" s="592"/>
      <c r="G516" s="592"/>
      <c r="H516" s="1002" t="s">
        <v>115</v>
      </c>
      <c r="I516" s="1003"/>
      <c r="J516" s="795" t="s">
        <v>595</v>
      </c>
      <c r="K516" s="593"/>
      <c r="L516" s="594"/>
      <c r="M516" s="595"/>
      <c r="N516" s="595"/>
      <c r="O516" s="594"/>
      <c r="P516" s="597"/>
      <c r="Q516" s="598"/>
      <c r="R516" s="598"/>
      <c r="S516" s="598"/>
      <c r="T516" s="598"/>
      <c r="U516" s="598"/>
      <c r="V516" s="598"/>
      <c r="W516" s="598"/>
      <c r="X516" s="598"/>
      <c r="Y516" s="598"/>
      <c r="Z516" s="598"/>
      <c r="AA516" s="549"/>
      <c r="AB516" s="549"/>
    </row>
    <row r="517" spans="1:28" ht="13.5" customHeight="1">
      <c r="A517" s="599" t="s">
        <v>117</v>
      </c>
      <c r="B517" s="599" t="s">
        <v>118</v>
      </c>
      <c r="C517" s="599" t="s">
        <v>110</v>
      </c>
      <c r="D517" s="600" t="s">
        <v>119</v>
      </c>
      <c r="E517" s="600" t="s">
        <v>120</v>
      </c>
      <c r="F517" s="600" t="s">
        <v>121</v>
      </c>
      <c r="G517" s="600" t="s">
        <v>122</v>
      </c>
      <c r="H517" s="601" t="s">
        <v>123</v>
      </c>
      <c r="I517" s="602" t="s">
        <v>124</v>
      </c>
      <c r="J517" s="798" t="s">
        <v>125</v>
      </c>
      <c r="K517" s="602" t="s">
        <v>126</v>
      </c>
      <c r="L517" s="603" t="s">
        <v>127</v>
      </c>
      <c r="M517" s="604" t="s">
        <v>128</v>
      </c>
      <c r="N517" s="605" t="s">
        <v>69</v>
      </c>
      <c r="O517" s="605" t="s">
        <v>129</v>
      </c>
      <c r="P517" s="605" t="s">
        <v>130</v>
      </c>
      <c r="Q517" s="605" t="s">
        <v>131</v>
      </c>
      <c r="R517" s="605" t="s">
        <v>132</v>
      </c>
      <c r="S517" s="605" t="s">
        <v>133</v>
      </c>
      <c r="T517" s="605" t="s">
        <v>134</v>
      </c>
      <c r="U517" s="605" t="s">
        <v>135</v>
      </c>
      <c r="V517" s="605" t="s">
        <v>136</v>
      </c>
      <c r="W517" s="605" t="s">
        <v>137</v>
      </c>
      <c r="X517" s="605" t="s">
        <v>138</v>
      </c>
      <c r="Y517" s="605" t="s">
        <v>139</v>
      </c>
      <c r="Z517" s="605" t="s">
        <v>140</v>
      </c>
      <c r="AA517" s="549"/>
      <c r="AB517" s="549"/>
    </row>
    <row r="518" spans="1:28" ht="33.75" customHeight="1">
      <c r="A518" s="592"/>
      <c r="B518" s="592"/>
      <c r="C518" s="592"/>
      <c r="D518" s="592"/>
      <c r="E518" s="592"/>
      <c r="F518" s="592"/>
      <c r="G518" s="592"/>
      <c r="H518" s="606" t="s">
        <v>111</v>
      </c>
      <c r="I518" s="995" t="s">
        <v>596</v>
      </c>
      <c r="J518" s="996"/>
      <c r="K518" s="607"/>
      <c r="L518" s="607"/>
      <c r="M518" s="607"/>
      <c r="N518" s="607"/>
      <c r="O518" s="608"/>
      <c r="P518" s="608"/>
      <c r="Q518" s="608"/>
      <c r="R518" s="608"/>
      <c r="S518" s="608"/>
      <c r="T518" s="608"/>
      <c r="U518" s="608"/>
      <c r="V518" s="608"/>
      <c r="W518" s="608"/>
      <c r="X518" s="608"/>
      <c r="Y518" s="608"/>
      <c r="Z518" s="609"/>
      <c r="AA518" s="549"/>
      <c r="AB518" s="549"/>
    </row>
    <row r="519" spans="1:28" ht="13.5" customHeight="1">
      <c r="A519" s="592"/>
      <c r="B519" s="592"/>
      <c r="C519" s="592"/>
      <c r="D519" s="592"/>
      <c r="E519" s="592"/>
      <c r="F519" s="592"/>
      <c r="G519" s="592"/>
      <c r="H519" s="885" t="s">
        <v>142</v>
      </c>
      <c r="I519" s="891" t="s">
        <v>1984</v>
      </c>
      <c r="J519" s="892"/>
      <c r="K519" s="887"/>
      <c r="L519" s="611"/>
      <c r="M519" s="612"/>
      <c r="N519" s="613"/>
      <c r="O519" s="613"/>
      <c r="P519" s="613"/>
      <c r="Q519" s="613"/>
      <c r="R519" s="613"/>
      <c r="S519" s="613"/>
      <c r="T519" s="613"/>
      <c r="U519" s="613"/>
      <c r="V519" s="613"/>
      <c r="W519" s="613"/>
      <c r="X519" s="613"/>
      <c r="Y519" s="613"/>
      <c r="Z519" s="613"/>
      <c r="AA519" s="549"/>
      <c r="AB519" s="549"/>
    </row>
    <row r="520" spans="1:28" ht="13.5" customHeight="1">
      <c r="A520" s="614" t="str">
        <f t="shared" ref="A520:A586" si="243">J$512</f>
        <v>5004428.VIGILANCIA DE LA CALIDAD DEL AGUA PARA EL CONSUMO HUMANO</v>
      </c>
      <c r="B520" s="591" t="s">
        <v>597</v>
      </c>
      <c r="C520" s="591" t="s">
        <v>598</v>
      </c>
      <c r="D520" s="615" t="s">
        <v>113</v>
      </c>
      <c r="E520" s="616" t="s">
        <v>4</v>
      </c>
      <c r="F520" s="616" t="s">
        <v>6</v>
      </c>
      <c r="G520" s="617" t="s">
        <v>113</v>
      </c>
      <c r="H520" s="886"/>
      <c r="I520" s="893"/>
      <c r="J520" s="894"/>
      <c r="K520" s="888"/>
      <c r="L520" s="618"/>
      <c r="M520" s="618"/>
      <c r="N520" s="618"/>
      <c r="O520" s="618"/>
      <c r="P520" s="618"/>
      <c r="Q520" s="618"/>
      <c r="R520" s="618"/>
      <c r="S520" s="618"/>
      <c r="T520" s="618"/>
      <c r="U520" s="618"/>
      <c r="V520" s="618"/>
      <c r="W520" s="618"/>
      <c r="X520" s="618"/>
      <c r="Y520" s="618"/>
      <c r="Z520" s="618"/>
      <c r="AA520" s="549"/>
      <c r="AB520" s="549"/>
    </row>
    <row r="521" spans="1:28" ht="89.25">
      <c r="A521" s="614" t="str">
        <f t="shared" si="243"/>
        <v>5004428.VIGILANCIA DE LA CALIDAD DEL AGUA PARA EL CONSUMO HUMANO</v>
      </c>
      <c r="B521" s="591" t="s">
        <v>597</v>
      </c>
      <c r="C521" s="591" t="s">
        <v>598</v>
      </c>
      <c r="D521" s="615" t="s">
        <v>113</v>
      </c>
      <c r="E521" s="616" t="s">
        <v>4</v>
      </c>
      <c r="F521" s="616" t="s">
        <v>6</v>
      </c>
      <c r="G521" s="617" t="s">
        <v>113</v>
      </c>
      <c r="H521" s="619" t="s">
        <v>144</v>
      </c>
      <c r="I521" s="889" t="s">
        <v>311</v>
      </c>
      <c r="J521" s="890" t="s">
        <v>599</v>
      </c>
      <c r="K521" s="620" t="s">
        <v>424</v>
      </c>
      <c r="L521" s="621">
        <v>34</v>
      </c>
      <c r="M521" s="622">
        <v>147</v>
      </c>
      <c r="N521" s="623">
        <v>4998</v>
      </c>
      <c r="O521" s="817"/>
      <c r="P521" s="818">
        <v>2205</v>
      </c>
      <c r="Q521" s="818">
        <v>2205</v>
      </c>
      <c r="R521" s="818">
        <v>588</v>
      </c>
      <c r="S521" s="818"/>
      <c r="T521" s="818"/>
      <c r="U521" s="821"/>
      <c r="V521" s="821"/>
      <c r="W521" s="821"/>
      <c r="X521" s="821"/>
      <c r="Y521" s="822"/>
      <c r="Z521" s="822"/>
      <c r="AA521" s="574">
        <f t="shared" ref="AA521:AA522" si="244">SUM(O521:Z521)</f>
        <v>4998</v>
      </c>
      <c r="AB521" s="574">
        <f t="shared" ref="AB521:AB523" si="245">AA521-N521</f>
        <v>0</v>
      </c>
    </row>
    <row r="522" spans="1:28" ht="51">
      <c r="A522" s="614" t="str">
        <f t="shared" si="243"/>
        <v>5004428.VIGILANCIA DE LA CALIDAD DEL AGUA PARA EL CONSUMO HUMANO</v>
      </c>
      <c r="B522" s="591" t="s">
        <v>597</v>
      </c>
      <c r="C522" s="591" t="s">
        <v>598</v>
      </c>
      <c r="D522" s="615" t="s">
        <v>113</v>
      </c>
      <c r="E522" s="616" t="s">
        <v>4</v>
      </c>
      <c r="F522" s="616" t="s">
        <v>6</v>
      </c>
      <c r="G522" s="617" t="s">
        <v>113</v>
      </c>
      <c r="H522" s="619" t="s">
        <v>144</v>
      </c>
      <c r="I522" s="847" t="s">
        <v>311</v>
      </c>
      <c r="J522" s="799" t="s">
        <v>600</v>
      </c>
      <c r="K522" s="620" t="s">
        <v>424</v>
      </c>
      <c r="L522" s="621">
        <v>8</v>
      </c>
      <c r="M522" s="622">
        <v>147</v>
      </c>
      <c r="N522" s="623">
        <f>L522*M522</f>
        <v>1176</v>
      </c>
      <c r="O522" s="817"/>
      <c r="P522" s="818"/>
      <c r="Q522" s="818"/>
      <c r="R522" s="818"/>
      <c r="S522" s="818">
        <f>N522</f>
        <v>1176</v>
      </c>
      <c r="T522" s="818"/>
      <c r="U522" s="821"/>
      <c r="V522" s="821"/>
      <c r="W522" s="821"/>
      <c r="X522" s="821"/>
      <c r="Y522" s="822"/>
      <c r="Z522" s="822"/>
      <c r="AA522" s="574">
        <f t="shared" si="244"/>
        <v>1176</v>
      </c>
      <c r="AB522" s="574">
        <f t="shared" si="245"/>
        <v>0</v>
      </c>
    </row>
    <row r="523" spans="1:28" ht="89.25">
      <c r="A523" s="614" t="str">
        <f t="shared" si="243"/>
        <v>5004428.VIGILANCIA DE LA CALIDAD DEL AGUA PARA EL CONSUMO HUMANO</v>
      </c>
      <c r="B523" s="591" t="s">
        <v>597</v>
      </c>
      <c r="C523" s="591" t="s">
        <v>598</v>
      </c>
      <c r="D523" s="615" t="s">
        <v>113</v>
      </c>
      <c r="E523" s="616" t="s">
        <v>4</v>
      </c>
      <c r="F523" s="616" t="s">
        <v>6</v>
      </c>
      <c r="G523" s="617" t="s">
        <v>113</v>
      </c>
      <c r="H523" s="619" t="s">
        <v>144</v>
      </c>
      <c r="I523" s="847" t="s">
        <v>311</v>
      </c>
      <c r="J523" s="799" t="s">
        <v>601</v>
      </c>
      <c r="K523" s="620" t="s">
        <v>424</v>
      </c>
      <c r="L523" s="624">
        <v>10</v>
      </c>
      <c r="M523" s="622">
        <v>84</v>
      </c>
      <c r="N523" s="623">
        <v>840</v>
      </c>
      <c r="O523" s="817"/>
      <c r="P523" s="818">
        <v>252</v>
      </c>
      <c r="Q523" s="818">
        <v>252</v>
      </c>
      <c r="R523" s="818">
        <v>252</v>
      </c>
      <c r="S523" s="818">
        <v>84</v>
      </c>
      <c r="T523" s="818"/>
      <c r="U523" s="823"/>
      <c r="V523" s="823"/>
      <c r="W523" s="824"/>
      <c r="X523" s="825"/>
      <c r="Y523" s="825"/>
      <c r="Z523" s="825"/>
      <c r="AA523" s="574">
        <f t="shared" ref="AA523" si="246">SUM(O523:Z523)</f>
        <v>840</v>
      </c>
      <c r="AB523" s="574">
        <f t="shared" si="245"/>
        <v>0</v>
      </c>
    </row>
    <row r="524" spans="1:28" ht="76.5">
      <c r="A524" s="614" t="str">
        <f t="shared" si="243"/>
        <v>5004428.VIGILANCIA DE LA CALIDAD DEL AGUA PARA EL CONSUMO HUMANO</v>
      </c>
      <c r="B524" s="591" t="s">
        <v>597</v>
      </c>
      <c r="C524" s="591" t="s">
        <v>598</v>
      </c>
      <c r="D524" s="615" t="s">
        <v>113</v>
      </c>
      <c r="E524" s="616" t="s">
        <v>4</v>
      </c>
      <c r="F524" s="616" t="s">
        <v>6</v>
      </c>
      <c r="G524" s="617" t="s">
        <v>113</v>
      </c>
      <c r="H524" s="866" t="s">
        <v>159</v>
      </c>
      <c r="I524" s="867" t="s">
        <v>602</v>
      </c>
      <c r="J524" s="868" t="s">
        <v>603</v>
      </c>
      <c r="K524" s="869" t="s">
        <v>604</v>
      </c>
      <c r="L524" s="870">
        <v>12</v>
      </c>
      <c r="M524" s="622">
        <v>30</v>
      </c>
      <c r="N524" s="623">
        <v>350</v>
      </c>
      <c r="O524" s="817"/>
      <c r="P524" s="818"/>
      <c r="Q524" s="818">
        <f>N524</f>
        <v>350</v>
      </c>
      <c r="R524" s="818"/>
      <c r="S524" s="818"/>
      <c r="T524" s="818"/>
      <c r="U524" s="819"/>
      <c r="V524" s="819"/>
      <c r="W524" s="819"/>
      <c r="X524" s="819"/>
      <c r="Y524" s="819"/>
      <c r="Z524" s="820"/>
      <c r="AA524" s="574">
        <f t="shared" ref="AA524:AA529" si="247">SUM(O524:Z524)</f>
        <v>350</v>
      </c>
      <c r="AB524" s="574">
        <f t="shared" ref="AB524:AB529" si="248">AA524-N524</f>
        <v>0</v>
      </c>
    </row>
    <row r="525" spans="1:28" ht="24">
      <c r="A525" s="614" t="str">
        <f t="shared" ref="A525:A526" si="249">J$512</f>
        <v>5004428.VIGILANCIA DE LA CALIDAD DEL AGUA PARA EL CONSUMO HUMANO</v>
      </c>
      <c r="B525" s="591" t="s">
        <v>597</v>
      </c>
      <c r="C525" s="591" t="s">
        <v>598</v>
      </c>
      <c r="D525" s="615" t="s">
        <v>113</v>
      </c>
      <c r="E525" s="616" t="s">
        <v>4</v>
      </c>
      <c r="F525" s="616" t="s">
        <v>6</v>
      </c>
      <c r="G525" s="617" t="s">
        <v>113</v>
      </c>
      <c r="H525" s="871" t="s">
        <v>471</v>
      </c>
      <c r="I525" s="872" t="s">
        <v>1987</v>
      </c>
      <c r="J525" s="864" t="s">
        <v>1986</v>
      </c>
      <c r="K525" s="873" t="s">
        <v>424</v>
      </c>
      <c r="L525" s="874">
        <v>1</v>
      </c>
      <c r="M525" s="865">
        <v>930</v>
      </c>
      <c r="N525" s="861">
        <f>L525*M525</f>
        <v>930</v>
      </c>
      <c r="O525" s="861"/>
      <c r="P525" s="861"/>
      <c r="Q525" s="861">
        <f>N525</f>
        <v>930</v>
      </c>
      <c r="R525" s="657"/>
      <c r="S525" s="659"/>
      <c r="T525" s="659"/>
      <c r="U525" s="659"/>
      <c r="V525" s="659"/>
      <c r="W525" s="659"/>
      <c r="X525" s="659"/>
      <c r="Y525" s="659"/>
      <c r="Z525" s="659"/>
      <c r="AA525" s="574">
        <f t="shared" ref="AA525:AA526" si="250">SUM(O525:Z525)</f>
        <v>930</v>
      </c>
      <c r="AB525" s="574">
        <f t="shared" ref="AB525:AB526" si="251">AA525-N525</f>
        <v>0</v>
      </c>
    </row>
    <row r="526" spans="1:28">
      <c r="A526" s="614" t="str">
        <f t="shared" si="249"/>
        <v>5004428.VIGILANCIA DE LA CALIDAD DEL AGUA PARA EL CONSUMO HUMANO</v>
      </c>
      <c r="B526" s="591" t="s">
        <v>597</v>
      </c>
      <c r="C526" s="591" t="s">
        <v>598</v>
      </c>
      <c r="D526" s="615" t="s">
        <v>113</v>
      </c>
      <c r="E526" s="616" t="s">
        <v>4</v>
      </c>
      <c r="F526" s="616" t="s">
        <v>6</v>
      </c>
      <c r="G526" s="617" t="s">
        <v>113</v>
      </c>
      <c r="H526" s="871" t="s">
        <v>471</v>
      </c>
      <c r="I526" s="872" t="s">
        <v>1989</v>
      </c>
      <c r="J526" s="875" t="s">
        <v>1988</v>
      </c>
      <c r="K526" s="873" t="s">
        <v>424</v>
      </c>
      <c r="L526" s="874">
        <v>1</v>
      </c>
      <c r="M526" s="865">
        <v>930</v>
      </c>
      <c r="N526" s="861">
        <f>L526*M526</f>
        <v>930</v>
      </c>
      <c r="O526" s="861"/>
      <c r="P526" s="861"/>
      <c r="Q526" s="861">
        <f>N526</f>
        <v>930</v>
      </c>
      <c r="R526" s="657"/>
      <c r="S526" s="659"/>
      <c r="T526" s="659"/>
      <c r="U526" s="659"/>
      <c r="V526" s="659"/>
      <c r="W526" s="659"/>
      <c r="X526" s="659"/>
      <c r="Y526" s="659"/>
      <c r="Z526" s="659"/>
      <c r="AA526" s="574">
        <f t="shared" si="250"/>
        <v>930</v>
      </c>
      <c r="AB526" s="574">
        <f t="shared" si="251"/>
        <v>0</v>
      </c>
    </row>
    <row r="527" spans="1:28">
      <c r="A527" s="614"/>
      <c r="B527" s="591"/>
      <c r="C527" s="591"/>
      <c r="D527" s="615"/>
      <c r="E527" s="616"/>
      <c r="F527" s="616"/>
      <c r="G527" s="617"/>
      <c r="H527" s="626" t="s">
        <v>490</v>
      </c>
      <c r="I527" s="627"/>
      <c r="J527" s="628"/>
      <c r="K527" s="629"/>
      <c r="L527" s="630"/>
      <c r="M527" s="631"/>
      <c r="N527" s="816">
        <f>SUM(N521:N526)</f>
        <v>9224</v>
      </c>
      <c r="O527" s="816">
        <f t="shared" ref="O527:Z527" si="252">SUM(O521:O526)</f>
        <v>0</v>
      </c>
      <c r="P527" s="816">
        <f t="shared" si="252"/>
        <v>2457</v>
      </c>
      <c r="Q527" s="816">
        <f t="shared" si="252"/>
        <v>4667</v>
      </c>
      <c r="R527" s="816">
        <f t="shared" si="252"/>
        <v>840</v>
      </c>
      <c r="S527" s="816">
        <f t="shared" si="252"/>
        <v>1260</v>
      </c>
      <c r="T527" s="816">
        <f t="shared" si="252"/>
        <v>0</v>
      </c>
      <c r="U527" s="816">
        <f t="shared" si="252"/>
        <v>0</v>
      </c>
      <c r="V527" s="816">
        <f t="shared" si="252"/>
        <v>0</v>
      </c>
      <c r="W527" s="816">
        <f t="shared" si="252"/>
        <v>0</v>
      </c>
      <c r="X527" s="816">
        <f t="shared" si="252"/>
        <v>0</v>
      </c>
      <c r="Y527" s="816">
        <f t="shared" si="252"/>
        <v>0</v>
      </c>
      <c r="Z527" s="816">
        <f t="shared" si="252"/>
        <v>0</v>
      </c>
      <c r="AA527" s="575">
        <f t="shared" si="247"/>
        <v>9224</v>
      </c>
      <c r="AB527" s="575">
        <f t="shared" si="248"/>
        <v>0</v>
      </c>
    </row>
    <row r="528" spans="1:28" ht="30">
      <c r="A528" s="614" t="str">
        <f t="shared" si="243"/>
        <v>5004428.VIGILANCIA DE LA CALIDAD DEL AGUA PARA EL CONSUMO HUMANO</v>
      </c>
      <c r="B528" s="591" t="s">
        <v>597</v>
      </c>
      <c r="C528" s="591" t="s">
        <v>598</v>
      </c>
      <c r="D528" s="615" t="s">
        <v>113</v>
      </c>
      <c r="E528" s="616" t="s">
        <v>4</v>
      </c>
      <c r="F528" s="616" t="s">
        <v>6</v>
      </c>
      <c r="G528" s="617" t="s">
        <v>113</v>
      </c>
      <c r="H528" s="804" t="s">
        <v>142</v>
      </c>
      <c r="I528" s="808" t="s">
        <v>605</v>
      </c>
      <c r="J528" s="815"/>
      <c r="K528" s="633"/>
      <c r="L528" s="634"/>
      <c r="M528" s="635"/>
      <c r="N528" s="636"/>
      <c r="O528" s="636"/>
      <c r="P528" s="636"/>
      <c r="Q528" s="636"/>
      <c r="R528" s="636"/>
      <c r="S528" s="636"/>
      <c r="T528" s="636"/>
      <c r="U528" s="636"/>
      <c r="V528" s="636"/>
      <c r="W528" s="636"/>
      <c r="X528" s="636"/>
      <c r="Y528" s="636"/>
      <c r="Z528" s="636"/>
      <c r="AA528" s="575">
        <f t="shared" si="247"/>
        <v>0</v>
      </c>
      <c r="AB528" s="575">
        <f t="shared" si="248"/>
        <v>0</v>
      </c>
    </row>
    <row r="529" spans="1:28" ht="114.75">
      <c r="A529" s="614" t="str">
        <f t="shared" si="243"/>
        <v>5004428.VIGILANCIA DE LA CALIDAD DEL AGUA PARA EL CONSUMO HUMANO</v>
      </c>
      <c r="B529" s="591" t="s">
        <v>597</v>
      </c>
      <c r="C529" s="591" t="s">
        <v>598</v>
      </c>
      <c r="D529" s="615" t="s">
        <v>113</v>
      </c>
      <c r="E529" s="616" t="s">
        <v>4</v>
      </c>
      <c r="F529" s="616" t="s">
        <v>6</v>
      </c>
      <c r="G529" s="617" t="s">
        <v>113</v>
      </c>
      <c r="H529" s="619" t="s">
        <v>144</v>
      </c>
      <c r="I529" s="847" t="s">
        <v>311</v>
      </c>
      <c r="J529" s="800" t="s">
        <v>606</v>
      </c>
      <c r="K529" s="638" t="s">
        <v>467</v>
      </c>
      <c r="L529" s="639">
        <v>12</v>
      </c>
      <c r="M529" s="623">
        <v>147</v>
      </c>
      <c r="N529" s="623">
        <f t="shared" ref="N529:N530" si="253">L529*M529</f>
        <v>1764</v>
      </c>
      <c r="O529" s="623"/>
      <c r="P529" s="623">
        <v>294</v>
      </c>
      <c r="Q529" s="623">
        <v>294</v>
      </c>
      <c r="R529" s="623">
        <v>294</v>
      </c>
      <c r="S529" s="623">
        <v>294</v>
      </c>
      <c r="T529" s="623">
        <v>294</v>
      </c>
      <c r="U529" s="623">
        <v>294</v>
      </c>
      <c r="V529" s="640"/>
      <c r="W529" s="640"/>
      <c r="X529" s="640">
        <v>0</v>
      </c>
      <c r="Y529" s="640">
        <v>0</v>
      </c>
      <c r="Z529" s="640">
        <v>0</v>
      </c>
      <c r="AA529" s="574">
        <f t="shared" si="247"/>
        <v>1764</v>
      </c>
      <c r="AB529" s="574">
        <f t="shared" si="248"/>
        <v>0</v>
      </c>
    </row>
    <row r="530" spans="1:28" ht="76.5">
      <c r="A530" s="614" t="str">
        <f t="shared" si="243"/>
        <v>5004428.VIGILANCIA DE LA CALIDAD DEL AGUA PARA EL CONSUMO HUMANO</v>
      </c>
      <c r="B530" s="591" t="s">
        <v>597</v>
      </c>
      <c r="C530" s="591" t="s">
        <v>598</v>
      </c>
      <c r="D530" s="615" t="s">
        <v>113</v>
      </c>
      <c r="E530" s="616" t="s">
        <v>4</v>
      </c>
      <c r="F530" s="616" t="s">
        <v>6</v>
      </c>
      <c r="G530" s="617" t="s">
        <v>113</v>
      </c>
      <c r="H530" s="619" t="s">
        <v>144</v>
      </c>
      <c r="I530" s="847" t="s">
        <v>311</v>
      </c>
      <c r="J530" s="800" t="s">
        <v>607</v>
      </c>
      <c r="K530" s="638" t="s">
        <v>467</v>
      </c>
      <c r="L530" s="639">
        <v>6</v>
      </c>
      <c r="M530" s="623">
        <v>147</v>
      </c>
      <c r="N530" s="623">
        <f t="shared" si="253"/>
        <v>882</v>
      </c>
      <c r="O530" s="623"/>
      <c r="P530" s="623"/>
      <c r="Q530" s="623"/>
      <c r="R530" s="623"/>
      <c r="S530" s="623"/>
      <c r="T530" s="623"/>
      <c r="U530" s="623">
        <v>882</v>
      </c>
      <c r="V530" s="640"/>
      <c r="W530" s="640"/>
      <c r="X530" s="640"/>
      <c r="Y530" s="640"/>
      <c r="Z530" s="640"/>
      <c r="AA530" s="549"/>
      <c r="AB530" s="549"/>
    </row>
    <row r="531" spans="1:28" ht="51">
      <c r="A531" s="614" t="str">
        <f t="shared" si="243"/>
        <v>5004428.VIGILANCIA DE LA CALIDAD DEL AGUA PARA EL CONSUMO HUMANO</v>
      </c>
      <c r="B531" s="591" t="s">
        <v>597</v>
      </c>
      <c r="C531" s="591" t="s">
        <v>598</v>
      </c>
      <c r="D531" s="615" t="s">
        <v>113</v>
      </c>
      <c r="E531" s="616" t="s">
        <v>4</v>
      </c>
      <c r="F531" s="616" t="s">
        <v>6</v>
      </c>
      <c r="G531" s="617" t="s">
        <v>113</v>
      </c>
      <c r="H531" s="619" t="s">
        <v>159</v>
      </c>
      <c r="I531" s="637" t="s">
        <v>602</v>
      </c>
      <c r="J531" s="800" t="s">
        <v>608</v>
      </c>
      <c r="K531" s="638" t="s">
        <v>424</v>
      </c>
      <c r="L531" s="639">
        <v>8</v>
      </c>
      <c r="M531" s="623">
        <v>30</v>
      </c>
      <c r="N531" s="623">
        <v>240</v>
      </c>
      <c r="O531" s="623"/>
      <c r="P531" s="623">
        <v>40</v>
      </c>
      <c r="Q531" s="623">
        <v>40</v>
      </c>
      <c r="R531" s="623">
        <v>40</v>
      </c>
      <c r="S531" s="623">
        <v>40</v>
      </c>
      <c r="T531" s="623">
        <v>40</v>
      </c>
      <c r="U531" s="623">
        <v>40</v>
      </c>
      <c r="V531" s="641"/>
      <c r="W531" s="641"/>
      <c r="X531" s="641"/>
      <c r="Y531" s="641"/>
      <c r="Z531" s="641"/>
      <c r="AA531" s="574">
        <f t="shared" ref="AA531:AA544" si="254">SUM(O531:Z531)</f>
        <v>240</v>
      </c>
      <c r="AB531" s="574">
        <f t="shared" ref="AB531:AB544" si="255">AA531-N531</f>
        <v>0</v>
      </c>
    </row>
    <row r="532" spans="1:28">
      <c r="A532" s="614" t="str">
        <f t="shared" si="243"/>
        <v>5004428.VIGILANCIA DE LA CALIDAD DEL AGUA PARA EL CONSUMO HUMANO</v>
      </c>
      <c r="B532" s="591" t="s">
        <v>597</v>
      </c>
      <c r="C532" s="591" t="s">
        <v>598</v>
      </c>
      <c r="D532" s="615" t="s">
        <v>113</v>
      </c>
      <c r="E532" s="616" t="s">
        <v>4</v>
      </c>
      <c r="F532" s="616" t="s">
        <v>6</v>
      </c>
      <c r="G532" s="617" t="s">
        <v>113</v>
      </c>
      <c r="H532" s="619" t="s">
        <v>165</v>
      </c>
      <c r="I532" s="638" t="s">
        <v>609</v>
      </c>
      <c r="J532" s="800" t="s">
        <v>610</v>
      </c>
      <c r="K532" s="638" t="s">
        <v>467</v>
      </c>
      <c r="L532" s="639">
        <v>3</v>
      </c>
      <c r="M532" s="623">
        <v>95</v>
      </c>
      <c r="N532" s="623">
        <f t="shared" ref="N532:N541" si="256">L532*M532</f>
        <v>285</v>
      </c>
      <c r="O532" s="623"/>
      <c r="P532" s="623"/>
      <c r="Q532" s="623">
        <v>285</v>
      </c>
      <c r="R532" s="623"/>
      <c r="S532" s="623"/>
      <c r="T532" s="623"/>
      <c r="U532" s="623"/>
      <c r="V532" s="623"/>
      <c r="W532" s="625"/>
      <c r="X532" s="625"/>
      <c r="Y532" s="625"/>
      <c r="Z532" s="625"/>
      <c r="AA532" s="574">
        <f t="shared" si="254"/>
        <v>285</v>
      </c>
      <c r="AB532" s="574">
        <f t="shared" si="255"/>
        <v>0</v>
      </c>
    </row>
    <row r="533" spans="1:28">
      <c r="A533" s="614" t="str">
        <f t="shared" si="243"/>
        <v>5004428.VIGILANCIA DE LA CALIDAD DEL AGUA PARA EL CONSUMO HUMANO</v>
      </c>
      <c r="B533" s="591" t="s">
        <v>597</v>
      </c>
      <c r="C533" s="591" t="s">
        <v>598</v>
      </c>
      <c r="D533" s="615" t="s">
        <v>113</v>
      </c>
      <c r="E533" s="616" t="s">
        <v>4</v>
      </c>
      <c r="F533" s="616" t="s">
        <v>6</v>
      </c>
      <c r="G533" s="617" t="s">
        <v>113</v>
      </c>
      <c r="H533" s="619" t="s">
        <v>165</v>
      </c>
      <c r="I533" s="638" t="s">
        <v>611</v>
      </c>
      <c r="J533" s="800" t="s">
        <v>612</v>
      </c>
      <c r="K533" s="638" t="s">
        <v>467</v>
      </c>
      <c r="L533" s="639">
        <v>1</v>
      </c>
      <c r="M533" s="623">
        <v>450</v>
      </c>
      <c r="N533" s="623">
        <f t="shared" si="256"/>
        <v>450</v>
      </c>
      <c r="O533" s="623"/>
      <c r="P533" s="623"/>
      <c r="Q533" s="623">
        <v>450</v>
      </c>
      <c r="R533" s="623"/>
      <c r="S533" s="623"/>
      <c r="T533" s="623"/>
      <c r="U533" s="623"/>
      <c r="V533" s="623"/>
      <c r="W533" s="625"/>
      <c r="X533" s="625"/>
      <c r="Y533" s="625"/>
      <c r="Z533" s="625"/>
      <c r="AA533" s="574">
        <f t="shared" si="254"/>
        <v>450</v>
      </c>
      <c r="AB533" s="574">
        <f t="shared" si="255"/>
        <v>0</v>
      </c>
    </row>
    <row r="534" spans="1:28">
      <c r="A534" s="614" t="str">
        <f t="shared" si="243"/>
        <v>5004428.VIGILANCIA DE LA CALIDAD DEL AGUA PARA EL CONSUMO HUMANO</v>
      </c>
      <c r="B534" s="591" t="s">
        <v>597</v>
      </c>
      <c r="C534" s="591" t="s">
        <v>598</v>
      </c>
      <c r="D534" s="615" t="s">
        <v>113</v>
      </c>
      <c r="E534" s="616" t="s">
        <v>4</v>
      </c>
      <c r="F534" s="616" t="s">
        <v>6</v>
      </c>
      <c r="G534" s="617" t="s">
        <v>113</v>
      </c>
      <c r="H534" s="619" t="s">
        <v>165</v>
      </c>
      <c r="I534" s="638" t="s">
        <v>613</v>
      </c>
      <c r="J534" s="800" t="s">
        <v>614</v>
      </c>
      <c r="K534" s="638" t="s">
        <v>467</v>
      </c>
      <c r="L534" s="639">
        <v>1</v>
      </c>
      <c r="M534" s="623">
        <v>1200</v>
      </c>
      <c r="N534" s="623">
        <f t="shared" si="256"/>
        <v>1200</v>
      </c>
      <c r="O534" s="623"/>
      <c r="P534" s="623"/>
      <c r="Q534" s="623">
        <v>1200</v>
      </c>
      <c r="R534" s="623"/>
      <c r="S534" s="623"/>
      <c r="T534" s="623"/>
      <c r="U534" s="623"/>
      <c r="V534" s="623"/>
      <c r="W534" s="625"/>
      <c r="X534" s="625"/>
      <c r="Y534" s="625"/>
      <c r="Z534" s="625"/>
      <c r="AA534" s="574">
        <f t="shared" si="254"/>
        <v>1200</v>
      </c>
      <c r="AB534" s="574">
        <f t="shared" si="255"/>
        <v>0</v>
      </c>
    </row>
    <row r="535" spans="1:28">
      <c r="A535" s="614" t="str">
        <f t="shared" si="243"/>
        <v>5004428.VIGILANCIA DE LA CALIDAD DEL AGUA PARA EL CONSUMO HUMANO</v>
      </c>
      <c r="B535" s="591" t="s">
        <v>597</v>
      </c>
      <c r="C535" s="591" t="s">
        <v>598</v>
      </c>
      <c r="D535" s="615" t="s">
        <v>113</v>
      </c>
      <c r="E535" s="616" t="s">
        <v>4</v>
      </c>
      <c r="F535" s="616" t="s">
        <v>6</v>
      </c>
      <c r="G535" s="617" t="s">
        <v>113</v>
      </c>
      <c r="H535" s="619" t="s">
        <v>165</v>
      </c>
      <c r="I535" s="638" t="s">
        <v>615</v>
      </c>
      <c r="J535" s="800" t="s">
        <v>616</v>
      </c>
      <c r="K535" s="638" t="s">
        <v>467</v>
      </c>
      <c r="L535" s="639">
        <v>1</v>
      </c>
      <c r="M535" s="623">
        <v>531</v>
      </c>
      <c r="N535" s="623">
        <f t="shared" si="256"/>
        <v>531</v>
      </c>
      <c r="O535" s="623"/>
      <c r="P535" s="623"/>
      <c r="Q535" s="623">
        <v>531</v>
      </c>
      <c r="R535" s="623"/>
      <c r="S535" s="623"/>
      <c r="T535" s="623"/>
      <c r="U535" s="623"/>
      <c r="V535" s="623"/>
      <c r="W535" s="625"/>
      <c r="X535" s="625"/>
      <c r="Y535" s="625"/>
      <c r="Z535" s="625"/>
      <c r="AA535" s="574">
        <f t="shared" si="254"/>
        <v>531</v>
      </c>
      <c r="AB535" s="574">
        <f t="shared" si="255"/>
        <v>0</v>
      </c>
    </row>
    <row r="536" spans="1:28">
      <c r="A536" s="614" t="str">
        <f t="shared" si="243"/>
        <v>5004428.VIGILANCIA DE LA CALIDAD DEL AGUA PARA EL CONSUMO HUMANO</v>
      </c>
      <c r="B536" s="591" t="s">
        <v>597</v>
      </c>
      <c r="C536" s="591" t="s">
        <v>598</v>
      </c>
      <c r="D536" s="615" t="s">
        <v>113</v>
      </c>
      <c r="E536" s="616" t="s">
        <v>4</v>
      </c>
      <c r="F536" s="616" t="s">
        <v>6</v>
      </c>
      <c r="G536" s="617" t="s">
        <v>113</v>
      </c>
      <c r="H536" s="619" t="s">
        <v>165</v>
      </c>
      <c r="I536" s="638" t="s">
        <v>617</v>
      </c>
      <c r="J536" s="800" t="s">
        <v>618</v>
      </c>
      <c r="K536" s="638" t="s">
        <v>467</v>
      </c>
      <c r="L536" s="639">
        <v>1</v>
      </c>
      <c r="M536" s="623">
        <v>340</v>
      </c>
      <c r="N536" s="623">
        <f t="shared" si="256"/>
        <v>340</v>
      </c>
      <c r="O536" s="623"/>
      <c r="P536" s="623"/>
      <c r="Q536" s="623">
        <v>340</v>
      </c>
      <c r="R536" s="623"/>
      <c r="S536" s="623"/>
      <c r="T536" s="623"/>
      <c r="U536" s="623"/>
      <c r="V536" s="623"/>
      <c r="W536" s="625"/>
      <c r="X536" s="625"/>
      <c r="Y536" s="625"/>
      <c r="Z536" s="625"/>
      <c r="AA536" s="574">
        <f t="shared" si="254"/>
        <v>340</v>
      </c>
      <c r="AB536" s="574">
        <f t="shared" si="255"/>
        <v>0</v>
      </c>
    </row>
    <row r="537" spans="1:28">
      <c r="A537" s="614" t="str">
        <f t="shared" si="243"/>
        <v>5004428.VIGILANCIA DE LA CALIDAD DEL AGUA PARA EL CONSUMO HUMANO</v>
      </c>
      <c r="B537" s="591" t="s">
        <v>597</v>
      </c>
      <c r="C537" s="591" t="s">
        <v>598</v>
      </c>
      <c r="D537" s="615" t="s">
        <v>113</v>
      </c>
      <c r="E537" s="616" t="s">
        <v>4</v>
      </c>
      <c r="F537" s="616" t="s">
        <v>6</v>
      </c>
      <c r="G537" s="617" t="s">
        <v>113</v>
      </c>
      <c r="H537" s="619" t="s">
        <v>165</v>
      </c>
      <c r="I537" s="638" t="s">
        <v>619</v>
      </c>
      <c r="J537" s="800" t="s">
        <v>620</v>
      </c>
      <c r="K537" s="638" t="s">
        <v>467</v>
      </c>
      <c r="L537" s="639">
        <v>1</v>
      </c>
      <c r="M537" s="623">
        <v>138</v>
      </c>
      <c r="N537" s="623">
        <f t="shared" si="256"/>
        <v>138</v>
      </c>
      <c r="O537" s="623"/>
      <c r="P537" s="623"/>
      <c r="Q537" s="623">
        <v>138</v>
      </c>
      <c r="R537" s="623"/>
      <c r="S537" s="623"/>
      <c r="T537" s="623"/>
      <c r="U537" s="623"/>
      <c r="V537" s="623"/>
      <c r="W537" s="625"/>
      <c r="X537" s="625"/>
      <c r="Y537" s="625"/>
      <c r="Z537" s="625"/>
      <c r="AA537" s="574">
        <f t="shared" si="254"/>
        <v>138</v>
      </c>
      <c r="AB537" s="574">
        <f t="shared" si="255"/>
        <v>0</v>
      </c>
    </row>
    <row r="538" spans="1:28" ht="25.5">
      <c r="A538" s="614" t="str">
        <f t="shared" si="243"/>
        <v>5004428.VIGILANCIA DE LA CALIDAD DEL AGUA PARA EL CONSUMO HUMANO</v>
      </c>
      <c r="B538" s="591" t="s">
        <v>597</v>
      </c>
      <c r="C538" s="591" t="s">
        <v>598</v>
      </c>
      <c r="D538" s="615" t="s">
        <v>113</v>
      </c>
      <c r="E538" s="616" t="s">
        <v>4</v>
      </c>
      <c r="F538" s="616" t="s">
        <v>6</v>
      </c>
      <c r="G538" s="617" t="s">
        <v>113</v>
      </c>
      <c r="H538" s="619" t="s">
        <v>165</v>
      </c>
      <c r="I538" s="638" t="s">
        <v>621</v>
      </c>
      <c r="J538" s="800" t="s">
        <v>622</v>
      </c>
      <c r="K538" s="638" t="s">
        <v>467</v>
      </c>
      <c r="L538" s="639">
        <v>10</v>
      </c>
      <c r="M538" s="623">
        <v>125</v>
      </c>
      <c r="N538" s="623">
        <f t="shared" si="256"/>
        <v>1250</v>
      </c>
      <c r="O538" s="623"/>
      <c r="P538" s="623"/>
      <c r="Q538" s="623">
        <v>1250</v>
      </c>
      <c r="R538" s="623"/>
      <c r="S538" s="623"/>
      <c r="T538" s="623"/>
      <c r="U538" s="623"/>
      <c r="V538" s="623"/>
      <c r="W538" s="625"/>
      <c r="X538" s="625"/>
      <c r="Y538" s="625"/>
      <c r="Z538" s="625"/>
      <c r="AA538" s="574">
        <f t="shared" si="254"/>
        <v>1250</v>
      </c>
      <c r="AB538" s="574">
        <f t="shared" si="255"/>
        <v>0</v>
      </c>
    </row>
    <row r="539" spans="1:28" ht="51">
      <c r="A539" s="614" t="str">
        <f t="shared" si="243"/>
        <v>5004428.VIGILANCIA DE LA CALIDAD DEL AGUA PARA EL CONSUMO HUMANO</v>
      </c>
      <c r="B539" s="591" t="s">
        <v>597</v>
      </c>
      <c r="C539" s="591" t="s">
        <v>598</v>
      </c>
      <c r="D539" s="615" t="s">
        <v>113</v>
      </c>
      <c r="E539" s="616" t="s">
        <v>4</v>
      </c>
      <c r="F539" s="616" t="s">
        <v>6</v>
      </c>
      <c r="G539" s="617" t="s">
        <v>113</v>
      </c>
      <c r="H539" s="619" t="s">
        <v>251</v>
      </c>
      <c r="I539" s="638" t="s">
        <v>1983</v>
      </c>
      <c r="J539" s="802" t="s">
        <v>623</v>
      </c>
      <c r="K539" s="638" t="s">
        <v>467</v>
      </c>
      <c r="L539" s="803">
        <v>100</v>
      </c>
      <c r="M539" s="623">
        <v>8</v>
      </c>
      <c r="N539" s="623">
        <f t="shared" si="256"/>
        <v>800</v>
      </c>
      <c r="O539" s="623"/>
      <c r="P539" s="623"/>
      <c r="Q539" s="623">
        <v>800</v>
      </c>
      <c r="R539" s="623"/>
      <c r="S539" s="623"/>
      <c r="T539" s="623"/>
      <c r="U539" s="623"/>
      <c r="V539" s="623"/>
      <c r="W539" s="625"/>
      <c r="X539" s="625"/>
      <c r="Y539" s="625"/>
      <c r="Z539" s="625"/>
      <c r="AA539" s="574">
        <f t="shared" si="254"/>
        <v>800</v>
      </c>
      <c r="AB539" s="574">
        <f t="shared" si="255"/>
        <v>0</v>
      </c>
    </row>
    <row r="540" spans="1:28" ht="25.5">
      <c r="A540" s="614" t="str">
        <f t="shared" si="243"/>
        <v>5004428.VIGILANCIA DE LA CALIDAD DEL AGUA PARA EL CONSUMO HUMANO</v>
      </c>
      <c r="B540" s="591" t="s">
        <v>597</v>
      </c>
      <c r="C540" s="591" t="s">
        <v>598</v>
      </c>
      <c r="D540" s="615" t="s">
        <v>113</v>
      </c>
      <c r="E540" s="616" t="s">
        <v>4</v>
      </c>
      <c r="F540" s="616" t="s">
        <v>6</v>
      </c>
      <c r="G540" s="617" t="s">
        <v>113</v>
      </c>
      <c r="H540" s="619" t="s">
        <v>280</v>
      </c>
      <c r="I540" s="638" t="s">
        <v>624</v>
      </c>
      <c r="J540" s="800" t="s">
        <v>625</v>
      </c>
      <c r="K540" s="638" t="s">
        <v>168</v>
      </c>
      <c r="L540" s="639">
        <v>30</v>
      </c>
      <c r="M540" s="623">
        <v>4</v>
      </c>
      <c r="N540" s="623">
        <f t="shared" si="256"/>
        <v>120</v>
      </c>
      <c r="O540" s="623"/>
      <c r="P540" s="623"/>
      <c r="Q540" s="623">
        <v>120</v>
      </c>
      <c r="R540" s="623"/>
      <c r="S540" s="623"/>
      <c r="T540" s="623"/>
      <c r="U540" s="623"/>
      <c r="V540" s="623"/>
      <c r="W540" s="625"/>
      <c r="X540" s="625"/>
      <c r="Y540" s="625"/>
      <c r="Z540" s="625"/>
      <c r="AA540" s="574">
        <f t="shared" si="254"/>
        <v>120</v>
      </c>
      <c r="AB540" s="574">
        <f t="shared" si="255"/>
        <v>0</v>
      </c>
    </row>
    <row r="541" spans="1:28" ht="25.5">
      <c r="A541" s="614" t="str">
        <f t="shared" si="243"/>
        <v>5004428.VIGILANCIA DE LA CALIDAD DEL AGUA PARA EL CONSUMO HUMANO</v>
      </c>
      <c r="B541" s="591" t="s">
        <v>597</v>
      </c>
      <c r="C541" s="591" t="s">
        <v>598</v>
      </c>
      <c r="D541" s="615" t="s">
        <v>113</v>
      </c>
      <c r="E541" s="616" t="s">
        <v>4</v>
      </c>
      <c r="F541" s="616" t="s">
        <v>6</v>
      </c>
      <c r="G541" s="617" t="s">
        <v>113</v>
      </c>
      <c r="H541" s="619" t="s">
        <v>280</v>
      </c>
      <c r="I541" s="638" t="s">
        <v>1981</v>
      </c>
      <c r="J541" s="800" t="s">
        <v>1980</v>
      </c>
      <c r="K541" s="638" t="s">
        <v>168</v>
      </c>
      <c r="L541" s="639">
        <v>40</v>
      </c>
      <c r="M541" s="623">
        <v>2.5</v>
      </c>
      <c r="N541" s="623">
        <f t="shared" si="256"/>
        <v>100</v>
      </c>
      <c r="O541" s="623"/>
      <c r="P541" s="623"/>
      <c r="Q541" s="623">
        <v>100</v>
      </c>
      <c r="R541" s="623"/>
      <c r="S541" s="623"/>
      <c r="T541" s="623"/>
      <c r="U541" s="623"/>
      <c r="V541" s="623"/>
      <c r="W541" s="625"/>
      <c r="X541" s="625"/>
      <c r="Y541" s="625"/>
      <c r="Z541" s="625"/>
      <c r="AA541" s="574">
        <f t="shared" si="254"/>
        <v>100</v>
      </c>
      <c r="AB541" s="574">
        <f t="shared" si="255"/>
        <v>0</v>
      </c>
    </row>
    <row r="542" spans="1:28">
      <c r="A542" s="614" t="str">
        <f t="shared" si="243"/>
        <v>5004428.VIGILANCIA DE LA CALIDAD DEL AGUA PARA EL CONSUMO HUMANO</v>
      </c>
      <c r="B542" s="591" t="s">
        <v>597</v>
      </c>
      <c r="C542" s="591" t="s">
        <v>598</v>
      </c>
      <c r="D542" s="615" t="s">
        <v>113</v>
      </c>
      <c r="E542" s="616" t="s">
        <v>4</v>
      </c>
      <c r="F542" s="616" t="s">
        <v>6</v>
      </c>
      <c r="G542" s="617" t="s">
        <v>113</v>
      </c>
      <c r="H542" s="882" t="s">
        <v>1990</v>
      </c>
      <c r="I542" s="883" t="s">
        <v>1982</v>
      </c>
      <c r="J542" s="884" t="s">
        <v>626</v>
      </c>
      <c r="K542" s="638" t="s">
        <v>168</v>
      </c>
      <c r="L542" s="639">
        <v>1500</v>
      </c>
      <c r="M542" s="623">
        <v>0.3</v>
      </c>
      <c r="N542" s="623">
        <f>L542*M542-13</f>
        <v>437</v>
      </c>
      <c r="O542" s="623"/>
      <c r="P542" s="623"/>
      <c r="Q542" s="623">
        <v>437</v>
      </c>
      <c r="R542" s="623"/>
      <c r="S542" s="623"/>
      <c r="T542" s="623"/>
      <c r="U542" s="623"/>
      <c r="V542" s="623"/>
      <c r="W542" s="625"/>
      <c r="X542" s="625"/>
      <c r="Y542" s="625"/>
      <c r="Z542" s="625"/>
      <c r="AA542" s="574">
        <f t="shared" si="254"/>
        <v>437</v>
      </c>
      <c r="AB542" s="574">
        <f t="shared" si="255"/>
        <v>0</v>
      </c>
    </row>
    <row r="543" spans="1:28" ht="25.5">
      <c r="A543" s="614" t="str">
        <f t="shared" si="243"/>
        <v>5004428.VIGILANCIA DE LA CALIDAD DEL AGUA PARA EL CONSUMO HUMANO</v>
      </c>
      <c r="B543" s="591" t="s">
        <v>597</v>
      </c>
      <c r="C543" s="591" t="s">
        <v>598</v>
      </c>
      <c r="D543" s="615" t="s">
        <v>113</v>
      </c>
      <c r="E543" s="616" t="s">
        <v>4</v>
      </c>
      <c r="F543" s="616" t="s">
        <v>6</v>
      </c>
      <c r="G543" s="617" t="s">
        <v>113</v>
      </c>
      <c r="H543" s="619" t="s">
        <v>627</v>
      </c>
      <c r="I543" s="638" t="s">
        <v>1979</v>
      </c>
      <c r="J543" s="800" t="s">
        <v>628</v>
      </c>
      <c r="K543" s="638" t="s">
        <v>168</v>
      </c>
      <c r="L543" s="639">
        <v>1</v>
      </c>
      <c r="M543" s="623">
        <v>424</v>
      </c>
      <c r="N543" s="623">
        <f>L543*M543</f>
        <v>424</v>
      </c>
      <c r="O543" s="623"/>
      <c r="P543" s="623"/>
      <c r="Q543" s="623">
        <v>424</v>
      </c>
      <c r="R543" s="623"/>
      <c r="S543" s="623"/>
      <c r="T543" s="623"/>
      <c r="U543" s="623"/>
      <c r="V543" s="623"/>
      <c r="W543" s="625"/>
      <c r="X543" s="625"/>
      <c r="Y543" s="625"/>
      <c r="Z543" s="625"/>
      <c r="AA543" s="574">
        <f t="shared" si="254"/>
        <v>424</v>
      </c>
      <c r="AB543" s="574">
        <f t="shared" si="255"/>
        <v>0</v>
      </c>
    </row>
    <row r="544" spans="1:28" ht="25.5">
      <c r="A544" s="614" t="str">
        <f t="shared" si="243"/>
        <v>5004428.VIGILANCIA DE LA CALIDAD DEL AGUA PARA EL CONSUMO HUMANO</v>
      </c>
      <c r="B544" s="591" t="s">
        <v>597</v>
      </c>
      <c r="C544" s="591" t="s">
        <v>598</v>
      </c>
      <c r="D544" s="615" t="s">
        <v>113</v>
      </c>
      <c r="E544" s="616" t="s">
        <v>4</v>
      </c>
      <c r="F544" s="616" t="s">
        <v>6</v>
      </c>
      <c r="G544" s="617" t="s">
        <v>113</v>
      </c>
      <c r="H544" s="619" t="s">
        <v>280</v>
      </c>
      <c r="I544" s="638" t="s">
        <v>629</v>
      </c>
      <c r="J544" s="800" t="s">
        <v>630</v>
      </c>
      <c r="K544" s="638" t="s">
        <v>168</v>
      </c>
      <c r="L544" s="638">
        <v>33</v>
      </c>
      <c r="M544" s="623">
        <v>5.5</v>
      </c>
      <c r="N544" s="623">
        <f>L544*M544+5</f>
        <v>186.5</v>
      </c>
      <c r="O544" s="623"/>
      <c r="P544" s="623"/>
      <c r="Q544" s="623">
        <f t="shared" ref="Q544:Q545" si="257">N544</f>
        <v>186.5</v>
      </c>
      <c r="R544" s="623"/>
      <c r="S544" s="623"/>
      <c r="T544" s="623"/>
      <c r="U544" s="623"/>
      <c r="V544" s="623"/>
      <c r="W544" s="625"/>
      <c r="X544" s="625"/>
      <c r="Y544" s="625"/>
      <c r="Z544" s="625"/>
      <c r="AA544" s="574">
        <f t="shared" si="254"/>
        <v>186.5</v>
      </c>
      <c r="AB544" s="574">
        <f t="shared" si="255"/>
        <v>0</v>
      </c>
    </row>
    <row r="545" spans="1:28" ht="25.5">
      <c r="A545" s="614" t="str">
        <f t="shared" si="243"/>
        <v>5004428.VIGILANCIA DE LA CALIDAD DEL AGUA PARA EL CONSUMO HUMANO</v>
      </c>
      <c r="B545" s="591" t="s">
        <v>597</v>
      </c>
      <c r="C545" s="591" t="s">
        <v>598</v>
      </c>
      <c r="D545" s="615" t="s">
        <v>113</v>
      </c>
      <c r="E545" s="616" t="s">
        <v>4</v>
      </c>
      <c r="F545" s="616" t="s">
        <v>6</v>
      </c>
      <c r="G545" s="617" t="s">
        <v>113</v>
      </c>
      <c r="H545" s="619" t="s">
        <v>280</v>
      </c>
      <c r="I545" s="638" t="s">
        <v>631</v>
      </c>
      <c r="J545" s="800" t="s">
        <v>632</v>
      </c>
      <c r="K545" s="638" t="s">
        <v>467</v>
      </c>
      <c r="L545" s="638">
        <v>13</v>
      </c>
      <c r="M545" s="623">
        <v>11.5</v>
      </c>
      <c r="N545" s="623">
        <f>L545*M545</f>
        <v>149.5</v>
      </c>
      <c r="O545" s="623"/>
      <c r="P545" s="623"/>
      <c r="Q545" s="623">
        <f t="shared" si="257"/>
        <v>149.5</v>
      </c>
      <c r="R545" s="642"/>
      <c r="S545" s="642"/>
      <c r="T545" s="642"/>
      <c r="U545" s="642"/>
      <c r="V545" s="642"/>
      <c r="W545" s="643"/>
      <c r="X545" s="643"/>
      <c r="Y545" s="643"/>
      <c r="Z545" s="643"/>
      <c r="AA545" s="549"/>
      <c r="AB545" s="549"/>
    </row>
    <row r="546" spans="1:28">
      <c r="A546" s="614" t="str">
        <f t="shared" si="243"/>
        <v>5004428.VIGILANCIA DE LA CALIDAD DEL AGUA PARA EL CONSUMO HUMANO</v>
      </c>
      <c r="B546" s="591" t="s">
        <v>597</v>
      </c>
      <c r="C546" s="591" t="s">
        <v>598</v>
      </c>
      <c r="D546" s="615" t="s">
        <v>113</v>
      </c>
      <c r="E546" s="616" t="s">
        <v>4</v>
      </c>
      <c r="F546" s="616" t="s">
        <v>6</v>
      </c>
      <c r="G546" s="617" t="s">
        <v>113</v>
      </c>
      <c r="H546" s="644" t="s">
        <v>490</v>
      </c>
      <c r="I546" s="645"/>
      <c r="J546" s="646"/>
      <c r="K546" s="647"/>
      <c r="L546" s="648"/>
      <c r="M546" s="649"/>
      <c r="N546" s="650">
        <f t="shared" ref="N546:T546" si="258">SUM(N529:N545)</f>
        <v>9297</v>
      </c>
      <c r="O546" s="650">
        <f t="shared" si="258"/>
        <v>0</v>
      </c>
      <c r="P546" s="650">
        <f t="shared" si="258"/>
        <v>334</v>
      </c>
      <c r="Q546" s="650">
        <f t="shared" si="258"/>
        <v>6745</v>
      </c>
      <c r="R546" s="650">
        <f t="shared" si="258"/>
        <v>334</v>
      </c>
      <c r="S546" s="650">
        <f t="shared" si="258"/>
        <v>334</v>
      </c>
      <c r="T546" s="650">
        <f t="shared" si="258"/>
        <v>334</v>
      </c>
      <c r="U546" s="650">
        <f t="shared" ref="U546:Z546" si="259">SUM(U529:U544)</f>
        <v>1216</v>
      </c>
      <c r="V546" s="650">
        <f t="shared" si="259"/>
        <v>0</v>
      </c>
      <c r="W546" s="650">
        <f t="shared" si="259"/>
        <v>0</v>
      </c>
      <c r="X546" s="650">
        <f t="shared" si="259"/>
        <v>0</v>
      </c>
      <c r="Y546" s="650">
        <f t="shared" si="259"/>
        <v>0</v>
      </c>
      <c r="Z546" s="650">
        <f t="shared" si="259"/>
        <v>0</v>
      </c>
      <c r="AA546" s="575">
        <f t="shared" ref="AA546:AA567" si="260">SUM(O546:Z546)</f>
        <v>9297</v>
      </c>
      <c r="AB546" s="575">
        <f t="shared" ref="AB546:AB567" si="261">AA546-N546</f>
        <v>0</v>
      </c>
    </row>
    <row r="547" spans="1:28" ht="30">
      <c r="A547" s="614" t="str">
        <f t="shared" si="243"/>
        <v>5004428.VIGILANCIA DE LA CALIDAD DEL AGUA PARA EL CONSUMO HUMANO</v>
      </c>
      <c r="B547" s="591" t="s">
        <v>597</v>
      </c>
      <c r="C547" s="591" t="s">
        <v>598</v>
      </c>
      <c r="D547" s="615" t="s">
        <v>113</v>
      </c>
      <c r="E547" s="616" t="s">
        <v>4</v>
      </c>
      <c r="F547" s="616" t="s">
        <v>6</v>
      </c>
      <c r="G547" s="617" t="s">
        <v>113</v>
      </c>
      <c r="H547" s="813" t="s">
        <v>142</v>
      </c>
      <c r="I547" s="808" t="s">
        <v>633</v>
      </c>
      <c r="J547" s="814"/>
      <c r="K547" s="610"/>
      <c r="L547" s="639"/>
      <c r="M547" s="623"/>
      <c r="N547" s="623"/>
      <c r="O547" s="623"/>
      <c r="P547" s="623"/>
      <c r="Q547" s="623"/>
      <c r="R547" s="623"/>
      <c r="S547" s="613"/>
      <c r="T547" s="613"/>
      <c r="U547" s="613"/>
      <c r="V547" s="613"/>
      <c r="W547" s="613"/>
      <c r="X547" s="613"/>
      <c r="Y547" s="613"/>
      <c r="Z547" s="613"/>
      <c r="AA547" s="574">
        <f t="shared" si="260"/>
        <v>0</v>
      </c>
      <c r="AB547" s="574">
        <f t="shared" si="261"/>
        <v>0</v>
      </c>
    </row>
    <row r="548" spans="1:28">
      <c r="A548" s="614" t="str">
        <f t="shared" si="243"/>
        <v>5004428.VIGILANCIA DE LA CALIDAD DEL AGUA PARA EL CONSUMO HUMANO</v>
      </c>
      <c r="B548" s="591" t="s">
        <v>597</v>
      </c>
      <c r="C548" s="591" t="s">
        <v>598</v>
      </c>
      <c r="D548" s="615" t="s">
        <v>113</v>
      </c>
      <c r="E548" s="616" t="s">
        <v>4</v>
      </c>
      <c r="F548" s="616" t="s">
        <v>6</v>
      </c>
      <c r="G548" s="617" t="s">
        <v>113</v>
      </c>
      <c r="H548" s="619" t="s">
        <v>165</v>
      </c>
      <c r="I548" s="863" t="s">
        <v>1985</v>
      </c>
      <c r="J548" s="800" t="s">
        <v>634</v>
      </c>
      <c r="K548" s="638" t="s">
        <v>467</v>
      </c>
      <c r="L548" s="639">
        <v>27</v>
      </c>
      <c r="M548" s="623">
        <v>10</v>
      </c>
      <c r="N548" s="623">
        <f>L548*M548</f>
        <v>270</v>
      </c>
      <c r="O548" s="623"/>
      <c r="P548" s="623"/>
      <c r="Q548" s="623">
        <f t="shared" ref="Q548:Q550" si="262">N548</f>
        <v>270</v>
      </c>
      <c r="R548" s="623"/>
      <c r="S548" s="625"/>
      <c r="T548" s="625"/>
      <c r="U548" s="625"/>
      <c r="V548" s="625"/>
      <c r="W548" s="625"/>
      <c r="X548" s="625"/>
      <c r="Y548" s="625"/>
      <c r="Z548" s="625"/>
      <c r="AA548" s="574">
        <f t="shared" si="260"/>
        <v>270</v>
      </c>
      <c r="AB548" s="574">
        <f t="shared" si="261"/>
        <v>0</v>
      </c>
    </row>
    <row r="549" spans="1:28" ht="25.5">
      <c r="A549" s="614" t="str">
        <f t="shared" si="243"/>
        <v>5004428.VIGILANCIA DE LA CALIDAD DEL AGUA PARA EL CONSUMO HUMANO</v>
      </c>
      <c r="B549" s="591" t="s">
        <v>597</v>
      </c>
      <c r="C549" s="591" t="s">
        <v>598</v>
      </c>
      <c r="D549" s="615" t="s">
        <v>113</v>
      </c>
      <c r="E549" s="616" t="s">
        <v>4</v>
      </c>
      <c r="F549" s="616" t="s">
        <v>6</v>
      </c>
      <c r="G549" s="617" t="s">
        <v>113</v>
      </c>
      <c r="H549" s="619" t="s">
        <v>165</v>
      </c>
      <c r="I549" s="638" t="s">
        <v>635</v>
      </c>
      <c r="J549" s="800" t="s">
        <v>636</v>
      </c>
      <c r="K549" s="638" t="s">
        <v>467</v>
      </c>
      <c r="L549" s="639">
        <v>1</v>
      </c>
      <c r="M549" s="623">
        <v>215</v>
      </c>
      <c r="N549" s="623">
        <v>220</v>
      </c>
      <c r="O549" s="623"/>
      <c r="P549" s="623"/>
      <c r="Q549" s="623">
        <f t="shared" si="262"/>
        <v>220</v>
      </c>
      <c r="R549" s="623"/>
      <c r="S549" s="625"/>
      <c r="T549" s="625"/>
      <c r="U549" s="625"/>
      <c r="V549" s="625"/>
      <c r="W549" s="625"/>
      <c r="X549" s="625"/>
      <c r="Y549" s="625"/>
      <c r="Z549" s="625"/>
      <c r="AA549" s="574">
        <f t="shared" si="260"/>
        <v>220</v>
      </c>
      <c r="AB549" s="574">
        <f t="shared" si="261"/>
        <v>0</v>
      </c>
    </row>
    <row r="550" spans="1:28">
      <c r="A550" s="614" t="str">
        <f t="shared" si="243"/>
        <v>5004428.VIGILANCIA DE LA CALIDAD DEL AGUA PARA EL CONSUMO HUMANO</v>
      </c>
      <c r="B550" s="591" t="s">
        <v>597</v>
      </c>
      <c r="C550" s="591" t="s">
        <v>598</v>
      </c>
      <c r="D550" s="615" t="s">
        <v>113</v>
      </c>
      <c r="E550" s="616" t="s">
        <v>4</v>
      </c>
      <c r="F550" s="616" t="s">
        <v>6</v>
      </c>
      <c r="G550" s="617" t="s">
        <v>113</v>
      </c>
      <c r="H550" s="619" t="s">
        <v>637</v>
      </c>
      <c r="I550" s="638" t="s">
        <v>638</v>
      </c>
      <c r="J550" s="800" t="s">
        <v>639</v>
      </c>
      <c r="K550" s="638" t="s">
        <v>467</v>
      </c>
      <c r="L550" s="639">
        <v>6</v>
      </c>
      <c r="M550" s="623">
        <v>150</v>
      </c>
      <c r="N550" s="623">
        <f>L550*M550</f>
        <v>900</v>
      </c>
      <c r="O550" s="623"/>
      <c r="P550" s="623"/>
      <c r="Q550" s="623">
        <f t="shared" si="262"/>
        <v>900</v>
      </c>
      <c r="R550" s="623"/>
      <c r="S550" s="625"/>
      <c r="T550" s="625"/>
      <c r="U550" s="625"/>
      <c r="V550" s="625"/>
      <c r="W550" s="625"/>
      <c r="X550" s="625"/>
      <c r="Y550" s="625"/>
      <c r="Z550" s="625"/>
      <c r="AA550" s="574">
        <f t="shared" si="260"/>
        <v>900</v>
      </c>
      <c r="AB550" s="574">
        <f t="shared" si="261"/>
        <v>0</v>
      </c>
    </row>
    <row r="551" spans="1:28">
      <c r="A551" s="614" t="str">
        <f t="shared" si="243"/>
        <v>5004428.VIGILANCIA DE LA CALIDAD DEL AGUA PARA EL CONSUMO HUMANO</v>
      </c>
      <c r="B551" s="591" t="s">
        <v>597</v>
      </c>
      <c r="C551" s="591" t="s">
        <v>598</v>
      </c>
      <c r="D551" s="615" t="s">
        <v>113</v>
      </c>
      <c r="E551" s="616" t="s">
        <v>4</v>
      </c>
      <c r="F551" s="616" t="s">
        <v>6</v>
      </c>
      <c r="G551" s="617" t="s">
        <v>113</v>
      </c>
      <c r="H551" s="644" t="s">
        <v>490</v>
      </c>
      <c r="I551" s="651"/>
      <c r="J551" s="646"/>
      <c r="K551" s="647"/>
      <c r="L551" s="648"/>
      <c r="M551" s="649"/>
      <c r="N551" s="650">
        <f t="shared" ref="N551:R551" si="263">SUM(N548:N550)</f>
        <v>1390</v>
      </c>
      <c r="O551" s="652">
        <f t="shared" si="263"/>
        <v>0</v>
      </c>
      <c r="P551" s="653">
        <f t="shared" si="263"/>
        <v>0</v>
      </c>
      <c r="Q551" s="654">
        <f t="shared" si="263"/>
        <v>1390</v>
      </c>
      <c r="R551" s="653">
        <f t="shared" si="263"/>
        <v>0</v>
      </c>
      <c r="S551" s="653">
        <f t="shared" ref="S551:Z551" si="264">SUM(S548:S549)</f>
        <v>0</v>
      </c>
      <c r="T551" s="653">
        <f t="shared" si="264"/>
        <v>0</v>
      </c>
      <c r="U551" s="653">
        <f t="shared" si="264"/>
        <v>0</v>
      </c>
      <c r="V551" s="653">
        <f t="shared" si="264"/>
        <v>0</v>
      </c>
      <c r="W551" s="653">
        <f t="shared" si="264"/>
        <v>0</v>
      </c>
      <c r="X551" s="653">
        <f t="shared" si="264"/>
        <v>0</v>
      </c>
      <c r="Y551" s="653">
        <f t="shared" si="264"/>
        <v>0</v>
      </c>
      <c r="Z551" s="653">
        <f t="shared" si="264"/>
        <v>0</v>
      </c>
      <c r="AA551" s="575">
        <f t="shared" si="260"/>
        <v>1390</v>
      </c>
      <c r="AB551" s="575">
        <f t="shared" si="261"/>
        <v>0</v>
      </c>
    </row>
    <row r="552" spans="1:28">
      <c r="A552" s="614" t="str">
        <f t="shared" si="243"/>
        <v>5004428.VIGILANCIA DE LA CALIDAD DEL AGUA PARA EL CONSUMO HUMANO</v>
      </c>
      <c r="B552" s="591" t="s">
        <v>597</v>
      </c>
      <c r="C552" s="591" t="s">
        <v>598</v>
      </c>
      <c r="D552" s="615" t="s">
        <v>113</v>
      </c>
      <c r="E552" s="616" t="s">
        <v>4</v>
      </c>
      <c r="F552" s="616" t="s">
        <v>6</v>
      </c>
      <c r="G552" s="617" t="s">
        <v>113</v>
      </c>
      <c r="H552" s="810" t="s">
        <v>142</v>
      </c>
      <c r="I552" s="811" t="s">
        <v>640</v>
      </c>
      <c r="J552" s="812"/>
      <c r="K552" s="610"/>
      <c r="L552" s="611"/>
      <c r="M552" s="612"/>
      <c r="N552" s="613"/>
      <c r="O552" s="613"/>
      <c r="P552" s="655"/>
      <c r="Q552" s="656"/>
      <c r="R552" s="636"/>
      <c r="S552" s="636"/>
      <c r="T552" s="636"/>
      <c r="U552" s="636"/>
      <c r="V552" s="636"/>
      <c r="W552" s="636"/>
      <c r="X552" s="636"/>
      <c r="Y552" s="636"/>
      <c r="Z552" s="636"/>
      <c r="AA552" s="575">
        <f t="shared" si="260"/>
        <v>0</v>
      </c>
      <c r="AB552" s="575">
        <f t="shared" si="261"/>
        <v>0</v>
      </c>
    </row>
    <row r="553" spans="1:28" ht="25.5">
      <c r="A553" s="614" t="str">
        <f t="shared" si="243"/>
        <v>5004428.VIGILANCIA DE LA CALIDAD DEL AGUA PARA EL CONSUMO HUMANO</v>
      </c>
      <c r="B553" s="591" t="s">
        <v>597</v>
      </c>
      <c r="C553" s="591" t="s">
        <v>598</v>
      </c>
      <c r="D553" s="615" t="s">
        <v>113</v>
      </c>
      <c r="E553" s="616" t="s">
        <v>4</v>
      </c>
      <c r="F553" s="616" t="s">
        <v>6</v>
      </c>
      <c r="G553" s="617" t="s">
        <v>113</v>
      </c>
      <c r="H553" s="619" t="s">
        <v>641</v>
      </c>
      <c r="I553" s="638" t="s">
        <v>642</v>
      </c>
      <c r="J553" s="800" t="s">
        <v>643</v>
      </c>
      <c r="K553" s="638" t="s">
        <v>168</v>
      </c>
      <c r="L553" s="639">
        <v>2</v>
      </c>
      <c r="M553" s="623">
        <v>249</v>
      </c>
      <c r="N553" s="623">
        <f>M553*L553</f>
        <v>498</v>
      </c>
      <c r="O553" s="623"/>
      <c r="P553" s="623"/>
      <c r="Q553" s="623">
        <f t="shared" ref="Q553:Q565" si="265">N553</f>
        <v>498</v>
      </c>
      <c r="R553" s="636"/>
      <c r="S553" s="636"/>
      <c r="T553" s="636"/>
      <c r="U553" s="636"/>
      <c r="V553" s="636"/>
      <c r="W553" s="636"/>
      <c r="X553" s="636"/>
      <c r="Y553" s="636"/>
      <c r="Z553" s="636"/>
      <c r="AA553" s="574">
        <f t="shared" si="260"/>
        <v>498</v>
      </c>
      <c r="AB553" s="574">
        <f t="shared" si="261"/>
        <v>0</v>
      </c>
    </row>
    <row r="554" spans="1:28" ht="38.25">
      <c r="A554" s="614" t="str">
        <f t="shared" si="243"/>
        <v>5004428.VIGILANCIA DE LA CALIDAD DEL AGUA PARA EL CONSUMO HUMANO</v>
      </c>
      <c r="B554" s="591" t="s">
        <v>597</v>
      </c>
      <c r="C554" s="591" t="s">
        <v>598</v>
      </c>
      <c r="D554" s="615" t="s">
        <v>113</v>
      </c>
      <c r="E554" s="616" t="s">
        <v>4</v>
      </c>
      <c r="F554" s="616" t="s">
        <v>6</v>
      </c>
      <c r="G554" s="617" t="s">
        <v>113</v>
      </c>
      <c r="H554" s="619" t="s">
        <v>165</v>
      </c>
      <c r="I554" s="638" t="s">
        <v>644</v>
      </c>
      <c r="J554" s="800" t="s">
        <v>645</v>
      </c>
      <c r="K554" s="638" t="s">
        <v>467</v>
      </c>
      <c r="L554" s="639">
        <v>1</v>
      </c>
      <c r="M554" s="623">
        <v>300</v>
      </c>
      <c r="N554" s="623">
        <f t="shared" ref="N554:N565" si="266">L554*M554</f>
        <v>300</v>
      </c>
      <c r="O554" s="623"/>
      <c r="P554" s="623"/>
      <c r="Q554" s="623">
        <f t="shared" si="265"/>
        <v>300</v>
      </c>
      <c r="R554" s="657"/>
      <c r="S554" s="657"/>
      <c r="T554" s="658"/>
      <c r="U554" s="657"/>
      <c r="V554" s="657"/>
      <c r="W554" s="657"/>
      <c r="X554" s="657"/>
      <c r="Y554" s="657"/>
      <c r="Z554" s="657"/>
      <c r="AA554" s="576">
        <f t="shared" si="260"/>
        <v>300</v>
      </c>
      <c r="AB554" s="576">
        <f t="shared" si="261"/>
        <v>0</v>
      </c>
    </row>
    <row r="555" spans="1:28" ht="25.5">
      <c r="A555" s="614" t="str">
        <f t="shared" si="243"/>
        <v>5004428.VIGILANCIA DE LA CALIDAD DEL AGUA PARA EL CONSUMO HUMANO</v>
      </c>
      <c r="B555" s="591" t="s">
        <v>597</v>
      </c>
      <c r="C555" s="591" t="s">
        <v>598</v>
      </c>
      <c r="D555" s="615" t="s">
        <v>113</v>
      </c>
      <c r="E555" s="616" t="s">
        <v>4</v>
      </c>
      <c r="F555" s="616" t="s">
        <v>6</v>
      </c>
      <c r="G555" s="617" t="s">
        <v>113</v>
      </c>
      <c r="H555" s="619" t="s">
        <v>165</v>
      </c>
      <c r="I555" s="638" t="s">
        <v>646</v>
      </c>
      <c r="J555" s="800" t="s">
        <v>647</v>
      </c>
      <c r="K555" s="638" t="s">
        <v>467</v>
      </c>
      <c r="L555" s="639">
        <v>1</v>
      </c>
      <c r="M555" s="623">
        <v>300</v>
      </c>
      <c r="N555" s="623">
        <f t="shared" si="266"/>
        <v>300</v>
      </c>
      <c r="O555" s="623"/>
      <c r="P555" s="623"/>
      <c r="Q555" s="623">
        <f t="shared" si="265"/>
        <v>300</v>
      </c>
      <c r="R555" s="657"/>
      <c r="S555" s="657"/>
      <c r="T555" s="658"/>
      <c r="U555" s="657"/>
      <c r="V555" s="657"/>
      <c r="W555" s="657"/>
      <c r="X555" s="657"/>
      <c r="Y555" s="657"/>
      <c r="Z555" s="657"/>
      <c r="AA555" s="576">
        <f t="shared" si="260"/>
        <v>300</v>
      </c>
      <c r="AB555" s="576">
        <f t="shared" si="261"/>
        <v>0</v>
      </c>
    </row>
    <row r="556" spans="1:28" ht="25.5">
      <c r="A556" s="614" t="str">
        <f t="shared" si="243"/>
        <v>5004428.VIGILANCIA DE LA CALIDAD DEL AGUA PARA EL CONSUMO HUMANO</v>
      </c>
      <c r="B556" s="591" t="s">
        <v>597</v>
      </c>
      <c r="C556" s="591" t="s">
        <v>598</v>
      </c>
      <c r="D556" s="615" t="s">
        <v>113</v>
      </c>
      <c r="E556" s="616" t="s">
        <v>4</v>
      </c>
      <c r="F556" s="616" t="s">
        <v>6</v>
      </c>
      <c r="G556" s="617" t="s">
        <v>113</v>
      </c>
      <c r="H556" s="619" t="s">
        <v>165</v>
      </c>
      <c r="I556" s="638" t="s">
        <v>648</v>
      </c>
      <c r="J556" s="800" t="s">
        <v>649</v>
      </c>
      <c r="K556" s="638" t="s">
        <v>467</v>
      </c>
      <c r="L556" s="639">
        <v>1</v>
      </c>
      <c r="M556" s="623">
        <v>190</v>
      </c>
      <c r="N556" s="623">
        <f t="shared" si="266"/>
        <v>190</v>
      </c>
      <c r="O556" s="623"/>
      <c r="P556" s="623"/>
      <c r="Q556" s="623">
        <f t="shared" si="265"/>
        <v>190</v>
      </c>
      <c r="R556" s="657"/>
      <c r="S556" s="659"/>
      <c r="T556" s="657"/>
      <c r="U556" s="659"/>
      <c r="V556" s="659"/>
      <c r="W556" s="659"/>
      <c r="X556" s="659"/>
      <c r="Y556" s="659"/>
      <c r="Z556" s="659"/>
      <c r="AA556" s="576">
        <f t="shared" si="260"/>
        <v>190</v>
      </c>
      <c r="AB556" s="576">
        <f t="shared" si="261"/>
        <v>0</v>
      </c>
    </row>
    <row r="557" spans="1:28">
      <c r="A557" s="614" t="str">
        <f t="shared" si="243"/>
        <v>5004428.VIGILANCIA DE LA CALIDAD DEL AGUA PARA EL CONSUMO HUMANO</v>
      </c>
      <c r="B557" s="591" t="s">
        <v>597</v>
      </c>
      <c r="C557" s="591" t="s">
        <v>598</v>
      </c>
      <c r="D557" s="615" t="s">
        <v>113</v>
      </c>
      <c r="E557" s="616" t="s">
        <v>4</v>
      </c>
      <c r="F557" s="616" t="s">
        <v>6</v>
      </c>
      <c r="G557" s="617" t="s">
        <v>113</v>
      </c>
      <c r="H557" s="619" t="s">
        <v>165</v>
      </c>
      <c r="I557" s="638" t="s">
        <v>650</v>
      </c>
      <c r="J557" s="800" t="s">
        <v>651</v>
      </c>
      <c r="K557" s="638" t="s">
        <v>467</v>
      </c>
      <c r="L557" s="639">
        <v>1</v>
      </c>
      <c r="M557" s="623">
        <f>396/2</f>
        <v>198</v>
      </c>
      <c r="N557" s="623">
        <f t="shared" si="266"/>
        <v>198</v>
      </c>
      <c r="O557" s="623"/>
      <c r="P557" s="623"/>
      <c r="Q557" s="623">
        <f t="shared" si="265"/>
        <v>198</v>
      </c>
      <c r="R557" s="657"/>
      <c r="S557" s="659"/>
      <c r="T557" s="657"/>
      <c r="U557" s="659"/>
      <c r="V557" s="659"/>
      <c r="W557" s="659"/>
      <c r="X557" s="659"/>
      <c r="Y557" s="659"/>
      <c r="Z557" s="659"/>
      <c r="AA557" s="576">
        <f t="shared" si="260"/>
        <v>198</v>
      </c>
      <c r="AB557" s="576">
        <f t="shared" si="261"/>
        <v>0</v>
      </c>
    </row>
    <row r="558" spans="1:28" ht="25.5">
      <c r="A558" s="614" t="str">
        <f t="shared" si="243"/>
        <v>5004428.VIGILANCIA DE LA CALIDAD DEL AGUA PARA EL CONSUMO HUMANO</v>
      </c>
      <c r="B558" s="591" t="s">
        <v>597</v>
      </c>
      <c r="C558" s="591" t="s">
        <v>598</v>
      </c>
      <c r="D558" s="615" t="s">
        <v>113</v>
      </c>
      <c r="E558" s="616" t="s">
        <v>4</v>
      </c>
      <c r="F558" s="616" t="s">
        <v>6</v>
      </c>
      <c r="G558" s="617" t="s">
        <v>113</v>
      </c>
      <c r="H558" s="619" t="s">
        <v>165</v>
      </c>
      <c r="I558" s="638" t="s">
        <v>652</v>
      </c>
      <c r="J558" s="800" t="s">
        <v>653</v>
      </c>
      <c r="K558" s="638" t="s">
        <v>467</v>
      </c>
      <c r="L558" s="639">
        <v>1</v>
      </c>
      <c r="M558" s="623">
        <v>180</v>
      </c>
      <c r="N558" s="623">
        <f t="shared" si="266"/>
        <v>180</v>
      </c>
      <c r="O558" s="623"/>
      <c r="P558" s="623"/>
      <c r="Q558" s="623">
        <f t="shared" si="265"/>
        <v>180</v>
      </c>
      <c r="R558" s="657"/>
      <c r="S558" s="659"/>
      <c r="T558" s="659"/>
      <c r="U558" s="659"/>
      <c r="V558" s="659"/>
      <c r="W558" s="659"/>
      <c r="X558" s="659"/>
      <c r="Y558" s="659"/>
      <c r="Z558" s="659"/>
      <c r="AA558" s="576">
        <f t="shared" si="260"/>
        <v>180</v>
      </c>
      <c r="AB558" s="576">
        <f t="shared" si="261"/>
        <v>0</v>
      </c>
    </row>
    <row r="559" spans="1:28" ht="25.5">
      <c r="A559" s="614" t="str">
        <f t="shared" si="243"/>
        <v>5004428.VIGILANCIA DE LA CALIDAD DEL AGUA PARA EL CONSUMO HUMANO</v>
      </c>
      <c r="B559" s="591" t="s">
        <v>597</v>
      </c>
      <c r="C559" s="591" t="s">
        <v>598</v>
      </c>
      <c r="D559" s="615" t="s">
        <v>113</v>
      </c>
      <c r="E559" s="616" t="s">
        <v>4</v>
      </c>
      <c r="F559" s="616" t="s">
        <v>6</v>
      </c>
      <c r="G559" s="617" t="s">
        <v>113</v>
      </c>
      <c r="H559" s="619" t="s">
        <v>165</v>
      </c>
      <c r="I559" s="638" t="s">
        <v>654</v>
      </c>
      <c r="J559" s="800" t="s">
        <v>655</v>
      </c>
      <c r="K559" s="638" t="s">
        <v>467</v>
      </c>
      <c r="L559" s="639">
        <v>1</v>
      </c>
      <c r="M559" s="623">
        <v>300</v>
      </c>
      <c r="N559" s="623">
        <f t="shared" si="266"/>
        <v>300</v>
      </c>
      <c r="O559" s="623"/>
      <c r="P559" s="623"/>
      <c r="Q559" s="623">
        <f t="shared" si="265"/>
        <v>300</v>
      </c>
      <c r="R559" s="657"/>
      <c r="S559" s="659"/>
      <c r="T559" s="659"/>
      <c r="U559" s="659"/>
      <c r="V559" s="659"/>
      <c r="W559" s="659"/>
      <c r="X559" s="659"/>
      <c r="Y559" s="659"/>
      <c r="Z559" s="659"/>
      <c r="AA559" s="576">
        <f t="shared" si="260"/>
        <v>300</v>
      </c>
      <c r="AB559" s="576">
        <f t="shared" si="261"/>
        <v>0</v>
      </c>
    </row>
    <row r="560" spans="1:28">
      <c r="A560" s="614" t="str">
        <f t="shared" si="243"/>
        <v>5004428.VIGILANCIA DE LA CALIDAD DEL AGUA PARA EL CONSUMO HUMANO</v>
      </c>
      <c r="B560" s="591" t="s">
        <v>597</v>
      </c>
      <c r="C560" s="591" t="s">
        <v>598</v>
      </c>
      <c r="D560" s="615" t="s">
        <v>113</v>
      </c>
      <c r="E560" s="616" t="s">
        <v>4</v>
      </c>
      <c r="F560" s="616" t="s">
        <v>6</v>
      </c>
      <c r="G560" s="617" t="s">
        <v>113</v>
      </c>
      <c r="H560" s="619" t="s">
        <v>165</v>
      </c>
      <c r="I560" s="638" t="s">
        <v>656</v>
      </c>
      <c r="J560" s="800" t="s">
        <v>657</v>
      </c>
      <c r="K560" s="638" t="s">
        <v>467</v>
      </c>
      <c r="L560" s="639">
        <v>1</v>
      </c>
      <c r="M560" s="623">
        <v>177</v>
      </c>
      <c r="N560" s="623">
        <f t="shared" si="266"/>
        <v>177</v>
      </c>
      <c r="O560" s="623"/>
      <c r="P560" s="623"/>
      <c r="Q560" s="623">
        <f t="shared" si="265"/>
        <v>177</v>
      </c>
      <c r="R560" s="657"/>
      <c r="S560" s="659"/>
      <c r="T560" s="659"/>
      <c r="U560" s="659"/>
      <c r="V560" s="659"/>
      <c r="W560" s="659"/>
      <c r="X560" s="659"/>
      <c r="Y560" s="659"/>
      <c r="Z560" s="659"/>
      <c r="AA560" s="576">
        <f t="shared" si="260"/>
        <v>177</v>
      </c>
      <c r="AB560" s="576">
        <f t="shared" si="261"/>
        <v>0</v>
      </c>
    </row>
    <row r="561" spans="1:28" ht="25.5">
      <c r="A561" s="614" t="str">
        <f t="shared" si="243"/>
        <v>5004428.VIGILANCIA DE LA CALIDAD DEL AGUA PARA EL CONSUMO HUMANO</v>
      </c>
      <c r="B561" s="591" t="s">
        <v>597</v>
      </c>
      <c r="C561" s="591" t="s">
        <v>598</v>
      </c>
      <c r="D561" s="615" t="s">
        <v>113</v>
      </c>
      <c r="E561" s="616" t="s">
        <v>4</v>
      </c>
      <c r="F561" s="616" t="s">
        <v>6</v>
      </c>
      <c r="G561" s="617" t="s">
        <v>113</v>
      </c>
      <c r="H561" s="619" t="s">
        <v>165</v>
      </c>
      <c r="I561" s="638" t="s">
        <v>658</v>
      </c>
      <c r="J561" s="800" t="s">
        <v>659</v>
      </c>
      <c r="K561" s="638" t="s">
        <v>467</v>
      </c>
      <c r="L561" s="639">
        <v>1</v>
      </c>
      <c r="M561" s="623">
        <v>160</v>
      </c>
      <c r="N561" s="623">
        <f t="shared" si="266"/>
        <v>160</v>
      </c>
      <c r="O561" s="623"/>
      <c r="P561" s="623"/>
      <c r="Q561" s="623">
        <f t="shared" si="265"/>
        <v>160</v>
      </c>
      <c r="R561" s="657"/>
      <c r="S561" s="659"/>
      <c r="T561" s="659"/>
      <c r="U561" s="659"/>
      <c r="V561" s="659"/>
      <c r="W561" s="659"/>
      <c r="X561" s="659"/>
      <c r="Y561" s="659"/>
      <c r="Z561" s="659"/>
      <c r="AA561" s="576">
        <f t="shared" si="260"/>
        <v>160</v>
      </c>
      <c r="AB561" s="576">
        <f t="shared" si="261"/>
        <v>0</v>
      </c>
    </row>
    <row r="562" spans="1:28" ht="25.5">
      <c r="A562" s="614" t="str">
        <f t="shared" si="243"/>
        <v>5004428.VIGILANCIA DE LA CALIDAD DEL AGUA PARA EL CONSUMO HUMANO</v>
      </c>
      <c r="B562" s="591" t="s">
        <v>597</v>
      </c>
      <c r="C562" s="591" t="s">
        <v>598</v>
      </c>
      <c r="D562" s="615" t="s">
        <v>113</v>
      </c>
      <c r="E562" s="616" t="s">
        <v>4</v>
      </c>
      <c r="F562" s="616" t="s">
        <v>6</v>
      </c>
      <c r="G562" s="617" t="s">
        <v>113</v>
      </c>
      <c r="H562" s="619" t="s">
        <v>165</v>
      </c>
      <c r="I562" s="638" t="s">
        <v>660</v>
      </c>
      <c r="J562" s="800" t="s">
        <v>661</v>
      </c>
      <c r="K562" s="638" t="s">
        <v>467</v>
      </c>
      <c r="L562" s="639">
        <v>6</v>
      </c>
      <c r="M562" s="623">
        <v>150</v>
      </c>
      <c r="N562" s="623">
        <f t="shared" si="266"/>
        <v>900</v>
      </c>
      <c r="O562" s="623"/>
      <c r="P562" s="623"/>
      <c r="Q562" s="623">
        <f t="shared" si="265"/>
        <v>900</v>
      </c>
      <c r="R562" s="657"/>
      <c r="S562" s="659"/>
      <c r="T562" s="659"/>
      <c r="U562" s="659"/>
      <c r="V562" s="659"/>
      <c r="W562" s="659"/>
      <c r="X562" s="659"/>
      <c r="Y562" s="659"/>
      <c r="Z562" s="659"/>
      <c r="AA562" s="576">
        <f t="shared" si="260"/>
        <v>900</v>
      </c>
      <c r="AB562" s="576">
        <f t="shared" si="261"/>
        <v>0</v>
      </c>
    </row>
    <row r="563" spans="1:28" ht="25.5">
      <c r="A563" s="614" t="str">
        <f t="shared" si="243"/>
        <v>5004428.VIGILANCIA DE LA CALIDAD DEL AGUA PARA EL CONSUMO HUMANO</v>
      </c>
      <c r="B563" s="591" t="s">
        <v>597</v>
      </c>
      <c r="C563" s="591" t="s">
        <v>598</v>
      </c>
      <c r="D563" s="615" t="s">
        <v>113</v>
      </c>
      <c r="E563" s="616" t="s">
        <v>4</v>
      </c>
      <c r="F563" s="616" t="s">
        <v>6</v>
      </c>
      <c r="G563" s="617" t="s">
        <v>113</v>
      </c>
      <c r="H563" s="857" t="s">
        <v>471</v>
      </c>
      <c r="I563" s="858" t="s">
        <v>662</v>
      </c>
      <c r="J563" s="859" t="s">
        <v>663</v>
      </c>
      <c r="K563" s="858" t="s">
        <v>424</v>
      </c>
      <c r="L563" s="860">
        <v>1</v>
      </c>
      <c r="M563" s="861">
        <v>930</v>
      </c>
      <c r="N563" s="861">
        <f t="shared" si="266"/>
        <v>930</v>
      </c>
      <c r="O563" s="861"/>
      <c r="P563" s="861"/>
      <c r="Q563" s="861">
        <f t="shared" si="265"/>
        <v>930</v>
      </c>
      <c r="R563" s="657"/>
      <c r="S563" s="659"/>
      <c r="T563" s="659"/>
      <c r="U563" s="659"/>
      <c r="V563" s="659"/>
      <c r="W563" s="659"/>
      <c r="X563" s="659"/>
      <c r="Y563" s="659"/>
      <c r="Z563" s="659"/>
      <c r="AA563" s="576">
        <f t="shared" si="260"/>
        <v>930</v>
      </c>
      <c r="AB563" s="576">
        <f t="shared" si="261"/>
        <v>0</v>
      </c>
    </row>
    <row r="564" spans="1:28" ht="25.5">
      <c r="A564" s="614" t="str">
        <f t="shared" si="243"/>
        <v>5004428.VIGILANCIA DE LA CALIDAD DEL AGUA PARA EL CONSUMO HUMANO</v>
      </c>
      <c r="B564" s="591" t="s">
        <v>597</v>
      </c>
      <c r="C564" s="591" t="s">
        <v>598</v>
      </c>
      <c r="D564" s="615" t="s">
        <v>113</v>
      </c>
      <c r="E564" s="616" t="s">
        <v>4</v>
      </c>
      <c r="F564" s="616" t="s">
        <v>6</v>
      </c>
      <c r="G564" s="617" t="s">
        <v>113</v>
      </c>
      <c r="H564" s="619" t="s">
        <v>165</v>
      </c>
      <c r="I564" s="638" t="s">
        <v>664</v>
      </c>
      <c r="J564" s="800" t="s">
        <v>665</v>
      </c>
      <c r="K564" s="638" t="s">
        <v>467</v>
      </c>
      <c r="L564" s="639">
        <v>1</v>
      </c>
      <c r="M564" s="623">
        <v>620</v>
      </c>
      <c r="N564" s="623">
        <f t="shared" si="266"/>
        <v>620</v>
      </c>
      <c r="O564" s="623"/>
      <c r="P564" s="623"/>
      <c r="Q564" s="623">
        <f t="shared" si="265"/>
        <v>620</v>
      </c>
      <c r="R564" s="657"/>
      <c r="S564" s="659"/>
      <c r="T564" s="659"/>
      <c r="U564" s="659"/>
      <c r="V564" s="659"/>
      <c r="W564" s="659"/>
      <c r="X564" s="659"/>
      <c r="Y564" s="659"/>
      <c r="Z564" s="659"/>
      <c r="AA564" s="576">
        <f t="shared" si="260"/>
        <v>620</v>
      </c>
      <c r="AB564" s="576">
        <f t="shared" si="261"/>
        <v>0</v>
      </c>
    </row>
    <row r="565" spans="1:28">
      <c r="A565" s="614" t="str">
        <f t="shared" si="243"/>
        <v>5004428.VIGILANCIA DE LA CALIDAD DEL AGUA PARA EL CONSUMO HUMANO</v>
      </c>
      <c r="B565" s="591" t="s">
        <v>597</v>
      </c>
      <c r="C565" s="591" t="s">
        <v>598</v>
      </c>
      <c r="D565" s="615" t="s">
        <v>113</v>
      </c>
      <c r="E565" s="616" t="s">
        <v>4</v>
      </c>
      <c r="F565" s="616" t="s">
        <v>6</v>
      </c>
      <c r="G565" s="617" t="s">
        <v>113</v>
      </c>
      <c r="H565" s="619" t="s">
        <v>165</v>
      </c>
      <c r="I565" s="638" t="s">
        <v>666</v>
      </c>
      <c r="J565" s="800" t="s">
        <v>667</v>
      </c>
      <c r="K565" s="638" t="s">
        <v>467</v>
      </c>
      <c r="L565" s="639">
        <v>35</v>
      </c>
      <c r="M565" s="623">
        <v>3.5</v>
      </c>
      <c r="N565" s="623">
        <f t="shared" si="266"/>
        <v>122.5</v>
      </c>
      <c r="O565" s="623"/>
      <c r="P565" s="623"/>
      <c r="Q565" s="623">
        <f t="shared" si="265"/>
        <v>122.5</v>
      </c>
      <c r="R565" s="657"/>
      <c r="S565" s="659"/>
      <c r="T565" s="659"/>
      <c r="U565" s="659"/>
      <c r="V565" s="659"/>
      <c r="W565" s="659"/>
      <c r="X565" s="659"/>
      <c r="Y565" s="659"/>
      <c r="Z565" s="659"/>
      <c r="AA565" s="576">
        <f t="shared" si="260"/>
        <v>122.5</v>
      </c>
      <c r="AB565" s="576">
        <f t="shared" si="261"/>
        <v>0</v>
      </c>
    </row>
    <row r="566" spans="1:28">
      <c r="A566" s="614" t="str">
        <f t="shared" si="243"/>
        <v>5004428.VIGILANCIA DE LA CALIDAD DEL AGUA PARA EL CONSUMO HUMANO</v>
      </c>
      <c r="B566" s="591" t="s">
        <v>597</v>
      </c>
      <c r="C566" s="591" t="s">
        <v>598</v>
      </c>
      <c r="D566" s="615" t="s">
        <v>113</v>
      </c>
      <c r="E566" s="616" t="s">
        <v>4</v>
      </c>
      <c r="F566" s="616" t="s">
        <v>6</v>
      </c>
      <c r="G566" s="617" t="s">
        <v>113</v>
      </c>
      <c r="H566" s="644" t="s">
        <v>490</v>
      </c>
      <c r="I566" s="651"/>
      <c r="J566" s="646"/>
      <c r="K566" s="647"/>
      <c r="L566" s="648"/>
      <c r="M566" s="649"/>
      <c r="N566" s="650">
        <f t="shared" ref="N566:Z566" si="267">SUM(N553:N565)</f>
        <v>4875.5</v>
      </c>
      <c r="O566" s="650">
        <f t="shared" si="267"/>
        <v>0</v>
      </c>
      <c r="P566" s="650">
        <f t="shared" si="267"/>
        <v>0</v>
      </c>
      <c r="Q566" s="650">
        <f t="shared" si="267"/>
        <v>4875.5</v>
      </c>
      <c r="R566" s="650">
        <f t="shared" si="267"/>
        <v>0</v>
      </c>
      <c r="S566" s="650">
        <f t="shared" si="267"/>
        <v>0</v>
      </c>
      <c r="T566" s="650">
        <f t="shared" si="267"/>
        <v>0</v>
      </c>
      <c r="U566" s="650">
        <f t="shared" si="267"/>
        <v>0</v>
      </c>
      <c r="V566" s="650">
        <f t="shared" si="267"/>
        <v>0</v>
      </c>
      <c r="W566" s="650">
        <f t="shared" si="267"/>
        <v>0</v>
      </c>
      <c r="X566" s="650">
        <f t="shared" si="267"/>
        <v>0</v>
      </c>
      <c r="Y566" s="650">
        <f t="shared" si="267"/>
        <v>0</v>
      </c>
      <c r="Z566" s="650">
        <f t="shared" si="267"/>
        <v>0</v>
      </c>
      <c r="AA566" s="575">
        <f t="shared" si="260"/>
        <v>4875.5</v>
      </c>
      <c r="AB566" s="575">
        <f t="shared" si="261"/>
        <v>0</v>
      </c>
    </row>
    <row r="567" spans="1:28" ht="30">
      <c r="A567" s="614" t="str">
        <f t="shared" si="243"/>
        <v>5004428.VIGILANCIA DE LA CALIDAD DEL AGUA PARA EL CONSUMO HUMANO</v>
      </c>
      <c r="B567" s="591" t="s">
        <v>597</v>
      </c>
      <c r="C567" s="591" t="s">
        <v>598</v>
      </c>
      <c r="D567" s="615" t="s">
        <v>113</v>
      </c>
      <c r="E567" s="616" t="s">
        <v>4</v>
      </c>
      <c r="F567" s="616" t="s">
        <v>6</v>
      </c>
      <c r="G567" s="617" t="s">
        <v>113</v>
      </c>
      <c r="H567" s="804" t="s">
        <v>142</v>
      </c>
      <c r="I567" s="808" t="s">
        <v>668</v>
      </c>
      <c r="J567" s="809"/>
      <c r="K567" s="610"/>
      <c r="L567" s="611"/>
      <c r="M567" s="612"/>
      <c r="N567" s="660"/>
      <c r="O567" s="613"/>
      <c r="P567" s="613"/>
      <c r="Q567" s="613"/>
      <c r="R567" s="613"/>
      <c r="S567" s="613"/>
      <c r="T567" s="613"/>
      <c r="U567" s="613"/>
      <c r="V567" s="613"/>
      <c r="W567" s="613"/>
      <c r="X567" s="613"/>
      <c r="Y567" s="613"/>
      <c r="Z567" s="613"/>
      <c r="AA567" s="575">
        <f t="shared" si="260"/>
        <v>0</v>
      </c>
      <c r="AB567" s="575">
        <f t="shared" si="261"/>
        <v>0</v>
      </c>
    </row>
    <row r="568" spans="1:28" ht="25.5">
      <c r="A568" s="614" t="str">
        <f t="shared" si="243"/>
        <v>5004428.VIGILANCIA DE LA CALIDAD DEL AGUA PARA EL CONSUMO HUMANO</v>
      </c>
      <c r="B568" s="591" t="s">
        <v>597</v>
      </c>
      <c r="C568" s="591" t="s">
        <v>598</v>
      </c>
      <c r="D568" s="615" t="s">
        <v>113</v>
      </c>
      <c r="E568" s="616" t="s">
        <v>4</v>
      </c>
      <c r="F568" s="616" t="s">
        <v>6</v>
      </c>
      <c r="G568" s="617" t="s">
        <v>113</v>
      </c>
      <c r="H568" s="619" t="s">
        <v>669</v>
      </c>
      <c r="I568" s="637" t="s">
        <v>670</v>
      </c>
      <c r="J568" s="800" t="s">
        <v>671</v>
      </c>
      <c r="K568" s="637" t="s">
        <v>424</v>
      </c>
      <c r="L568" s="639">
        <v>225</v>
      </c>
      <c r="M568" s="661">
        <v>292.99</v>
      </c>
      <c r="N568" s="613">
        <v>65462</v>
      </c>
      <c r="O568" s="623">
        <v>0</v>
      </c>
      <c r="P568" s="623">
        <v>0</v>
      </c>
      <c r="Q568" s="623">
        <f>N568</f>
        <v>65462</v>
      </c>
      <c r="R568" s="623"/>
      <c r="S568" s="623"/>
      <c r="T568" s="623"/>
      <c r="U568" s="623"/>
      <c r="V568" s="623"/>
      <c r="W568" s="623"/>
      <c r="X568" s="623"/>
      <c r="Y568" s="623"/>
      <c r="Z568" s="662"/>
      <c r="AA568" s="549"/>
      <c r="AB568" s="549"/>
    </row>
    <row r="569" spans="1:28">
      <c r="A569" s="614" t="str">
        <f t="shared" si="243"/>
        <v>5004428.VIGILANCIA DE LA CALIDAD DEL AGUA PARA EL CONSUMO HUMANO</v>
      </c>
      <c r="B569" s="591" t="s">
        <v>597</v>
      </c>
      <c r="C569" s="591" t="s">
        <v>598</v>
      </c>
      <c r="D569" s="615" t="s">
        <v>113</v>
      </c>
      <c r="E569" s="616" t="s">
        <v>4</v>
      </c>
      <c r="F569" s="616" t="s">
        <v>6</v>
      </c>
      <c r="G569" s="617" t="s">
        <v>113</v>
      </c>
      <c r="H569" s="619" t="s">
        <v>421</v>
      </c>
      <c r="I569" s="637" t="s">
        <v>453</v>
      </c>
      <c r="J569" s="800" t="s">
        <v>672</v>
      </c>
      <c r="K569" s="637" t="s">
        <v>424</v>
      </c>
      <c r="L569" s="639">
        <v>85</v>
      </c>
      <c r="M569" s="623">
        <v>20</v>
      </c>
      <c r="N569" s="623">
        <v>1509</v>
      </c>
      <c r="O569" s="623"/>
      <c r="P569" s="623"/>
      <c r="Q569" s="623">
        <v>1509</v>
      </c>
      <c r="R569" s="623"/>
      <c r="S569" s="623"/>
      <c r="T569" s="623"/>
      <c r="U569" s="623"/>
      <c r="V569" s="623"/>
      <c r="W569" s="623"/>
      <c r="X569" s="623"/>
      <c r="Y569" s="623"/>
      <c r="Z569" s="662"/>
      <c r="AA569" s="574">
        <f t="shared" ref="AA569:AA572" si="268">SUM(O569:Z569)</f>
        <v>1509</v>
      </c>
      <c r="AB569" s="574">
        <f t="shared" ref="AB569:AB572" si="269">AA569-N569</f>
        <v>0</v>
      </c>
    </row>
    <row r="570" spans="1:28" ht="63.75">
      <c r="A570" s="614" t="str">
        <f t="shared" si="243"/>
        <v>5004428.VIGILANCIA DE LA CALIDAD DEL AGUA PARA EL CONSUMO HUMANO</v>
      </c>
      <c r="B570" s="591" t="s">
        <v>597</v>
      </c>
      <c r="C570" s="591" t="s">
        <v>598</v>
      </c>
      <c r="D570" s="615" t="s">
        <v>113</v>
      </c>
      <c r="E570" s="616" t="s">
        <v>4</v>
      </c>
      <c r="F570" s="616" t="s">
        <v>6</v>
      </c>
      <c r="G570" s="617" t="s">
        <v>113</v>
      </c>
      <c r="H570" s="619" t="s">
        <v>144</v>
      </c>
      <c r="I570" s="847" t="s">
        <v>311</v>
      </c>
      <c r="J570" s="802" t="s">
        <v>673</v>
      </c>
      <c r="K570" s="637" t="s">
        <v>424</v>
      </c>
      <c r="L570" s="639">
        <v>18</v>
      </c>
      <c r="M570" s="826">
        <v>147</v>
      </c>
      <c r="N570" s="623">
        <f>L570*M570</f>
        <v>2646</v>
      </c>
      <c r="O570" s="623">
        <v>0</v>
      </c>
      <c r="P570" s="623">
        <v>0</v>
      </c>
      <c r="Q570" s="623">
        <v>294</v>
      </c>
      <c r="R570" s="623">
        <v>441</v>
      </c>
      <c r="S570" s="623">
        <v>588</v>
      </c>
      <c r="T570" s="623">
        <v>441</v>
      </c>
      <c r="U570" s="623">
        <v>441</v>
      </c>
      <c r="V570" s="623">
        <v>441</v>
      </c>
      <c r="W570" s="623"/>
      <c r="X570" s="623"/>
      <c r="Y570" s="623"/>
      <c r="Z570" s="662"/>
      <c r="AA570" s="574">
        <f t="shared" si="268"/>
        <v>2646</v>
      </c>
      <c r="AB570" s="574">
        <f t="shared" si="269"/>
        <v>0</v>
      </c>
    </row>
    <row r="571" spans="1:28" ht="25.5">
      <c r="A571" s="614" t="str">
        <f t="shared" si="243"/>
        <v>5004428.VIGILANCIA DE LA CALIDAD DEL AGUA PARA EL CONSUMO HUMANO</v>
      </c>
      <c r="B571" s="591" t="s">
        <v>597</v>
      </c>
      <c r="C571" s="591" t="s">
        <v>598</v>
      </c>
      <c r="D571" s="615" t="s">
        <v>113</v>
      </c>
      <c r="E571" s="616" t="s">
        <v>4</v>
      </c>
      <c r="F571" s="616" t="s">
        <v>6</v>
      </c>
      <c r="G571" s="617" t="s">
        <v>113</v>
      </c>
      <c r="H571" s="619" t="s">
        <v>159</v>
      </c>
      <c r="I571" s="637" t="s">
        <v>602</v>
      </c>
      <c r="J571" s="800" t="s">
        <v>674</v>
      </c>
      <c r="K571" s="637" t="s">
        <v>424</v>
      </c>
      <c r="L571" s="639">
        <v>2</v>
      </c>
      <c r="M571" s="623">
        <v>31</v>
      </c>
      <c r="N571" s="623">
        <v>62</v>
      </c>
      <c r="O571" s="623">
        <v>0</v>
      </c>
      <c r="P571" s="623">
        <v>0</v>
      </c>
      <c r="Q571" s="623">
        <v>0</v>
      </c>
      <c r="R571" s="623">
        <v>22</v>
      </c>
      <c r="S571" s="623">
        <v>0</v>
      </c>
      <c r="T571" s="623">
        <v>20</v>
      </c>
      <c r="U571" s="623">
        <v>20</v>
      </c>
      <c r="V571" s="623">
        <v>0</v>
      </c>
      <c r="W571" s="623">
        <v>0</v>
      </c>
      <c r="X571" s="623">
        <v>0</v>
      </c>
      <c r="Y571" s="623">
        <v>0</v>
      </c>
      <c r="Z571" s="662"/>
      <c r="AA571" s="574">
        <f t="shared" si="268"/>
        <v>62</v>
      </c>
      <c r="AB571" s="574">
        <f t="shared" si="269"/>
        <v>0</v>
      </c>
    </row>
    <row r="572" spans="1:28">
      <c r="A572" s="614" t="str">
        <f t="shared" si="243"/>
        <v>5004428.VIGILANCIA DE LA CALIDAD DEL AGUA PARA EL CONSUMO HUMANO</v>
      </c>
      <c r="B572" s="591" t="s">
        <v>597</v>
      </c>
      <c r="C572" s="591" t="s">
        <v>598</v>
      </c>
      <c r="D572" s="615" t="s">
        <v>113</v>
      </c>
      <c r="E572" s="616" t="s">
        <v>4</v>
      </c>
      <c r="F572" s="616" t="s">
        <v>6</v>
      </c>
      <c r="G572" s="617" t="s">
        <v>113</v>
      </c>
      <c r="H572" s="663" t="s">
        <v>490</v>
      </c>
      <c r="I572" s="664"/>
      <c r="J572" s="665"/>
      <c r="K572" s="666"/>
      <c r="L572" s="630"/>
      <c r="M572" s="667"/>
      <c r="N572" s="632">
        <f t="shared" ref="N572:Z572" si="270">SUM(N568:N571)</f>
        <v>69679</v>
      </c>
      <c r="O572" s="632">
        <f t="shared" si="270"/>
        <v>0</v>
      </c>
      <c r="P572" s="632">
        <f t="shared" si="270"/>
        <v>0</v>
      </c>
      <c r="Q572" s="632">
        <f t="shared" si="270"/>
        <v>67265</v>
      </c>
      <c r="R572" s="632">
        <f t="shared" si="270"/>
        <v>463</v>
      </c>
      <c r="S572" s="632">
        <f t="shared" si="270"/>
        <v>588</v>
      </c>
      <c r="T572" s="632">
        <f t="shared" si="270"/>
        <v>461</v>
      </c>
      <c r="U572" s="632">
        <f t="shared" si="270"/>
        <v>461</v>
      </c>
      <c r="V572" s="632">
        <f t="shared" si="270"/>
        <v>441</v>
      </c>
      <c r="W572" s="632">
        <f t="shared" si="270"/>
        <v>0</v>
      </c>
      <c r="X572" s="632">
        <f t="shared" si="270"/>
        <v>0</v>
      </c>
      <c r="Y572" s="632">
        <f t="shared" si="270"/>
        <v>0</v>
      </c>
      <c r="Z572" s="632">
        <f t="shared" si="270"/>
        <v>0</v>
      </c>
      <c r="AA572" s="575">
        <f t="shared" si="268"/>
        <v>69679</v>
      </c>
      <c r="AB572" s="575">
        <f t="shared" si="269"/>
        <v>0</v>
      </c>
    </row>
    <row r="573" spans="1:28" ht="30">
      <c r="A573" s="614" t="str">
        <f t="shared" si="243"/>
        <v>5004428.VIGILANCIA DE LA CALIDAD DEL AGUA PARA EL CONSUMO HUMANO</v>
      </c>
      <c r="B573" s="591" t="s">
        <v>597</v>
      </c>
      <c r="C573" s="591" t="s">
        <v>598</v>
      </c>
      <c r="D573" s="615" t="s">
        <v>113</v>
      </c>
      <c r="E573" s="616" t="s">
        <v>4</v>
      </c>
      <c r="F573" s="616" t="s">
        <v>6</v>
      </c>
      <c r="G573" s="617" t="s">
        <v>113</v>
      </c>
      <c r="H573" s="804" t="s">
        <v>142</v>
      </c>
      <c r="I573" s="805" t="s">
        <v>675</v>
      </c>
      <c r="J573" s="806"/>
      <c r="K573" s="668"/>
      <c r="L573" s="669"/>
      <c r="M573" s="670"/>
      <c r="N573" s="636"/>
      <c r="O573" s="636"/>
      <c r="P573" s="636"/>
      <c r="Q573" s="636"/>
      <c r="R573" s="636"/>
      <c r="S573" s="636"/>
      <c r="T573" s="636"/>
      <c r="U573" s="636"/>
      <c r="V573" s="636"/>
      <c r="W573" s="636"/>
      <c r="X573" s="636"/>
      <c r="Y573" s="636"/>
      <c r="Z573" s="636"/>
      <c r="AA573" s="515"/>
      <c r="AB573" s="515"/>
    </row>
    <row r="574" spans="1:28" ht="25.5">
      <c r="A574" s="614" t="str">
        <f t="shared" si="243"/>
        <v>5004428.VIGILANCIA DE LA CALIDAD DEL AGUA PARA EL CONSUMO HUMANO</v>
      </c>
      <c r="B574" s="591" t="s">
        <v>597</v>
      </c>
      <c r="C574" s="591" t="s">
        <v>598</v>
      </c>
      <c r="D574" s="615" t="s">
        <v>113</v>
      </c>
      <c r="E574" s="616" t="s">
        <v>4</v>
      </c>
      <c r="F574" s="616" t="s">
        <v>6</v>
      </c>
      <c r="G574" s="617" t="s">
        <v>113</v>
      </c>
      <c r="H574" s="619" t="s">
        <v>165</v>
      </c>
      <c r="I574" s="638" t="s">
        <v>648</v>
      </c>
      <c r="J574" s="800" t="s">
        <v>649</v>
      </c>
      <c r="K574" s="638" t="s">
        <v>467</v>
      </c>
      <c r="L574" s="639">
        <v>1</v>
      </c>
      <c r="M574" s="639">
        <v>0</v>
      </c>
      <c r="N574" s="639">
        <v>0</v>
      </c>
      <c r="O574" s="639"/>
      <c r="P574" s="639"/>
      <c r="Q574" s="639">
        <v>0</v>
      </c>
      <c r="R574" s="636"/>
      <c r="S574" s="636"/>
      <c r="T574" s="636"/>
      <c r="U574" s="636"/>
      <c r="V574" s="636"/>
      <c r="W574" s="636"/>
      <c r="X574" s="636"/>
      <c r="Y574" s="636"/>
      <c r="Z574" s="636"/>
      <c r="AA574" s="515"/>
      <c r="AB574" s="515"/>
    </row>
    <row r="575" spans="1:28">
      <c r="A575" s="614" t="str">
        <f t="shared" si="243"/>
        <v>5004428.VIGILANCIA DE LA CALIDAD DEL AGUA PARA EL CONSUMO HUMANO</v>
      </c>
      <c r="B575" s="591" t="s">
        <v>597</v>
      </c>
      <c r="C575" s="591" t="s">
        <v>598</v>
      </c>
      <c r="D575" s="615" t="s">
        <v>113</v>
      </c>
      <c r="E575" s="616" t="s">
        <v>4</v>
      </c>
      <c r="F575" s="616" t="s">
        <v>6</v>
      </c>
      <c r="G575" s="617" t="s">
        <v>113</v>
      </c>
      <c r="H575" s="619" t="s">
        <v>165</v>
      </c>
      <c r="I575" s="638" t="s">
        <v>650</v>
      </c>
      <c r="J575" s="800" t="s">
        <v>651</v>
      </c>
      <c r="K575" s="638" t="s">
        <v>467</v>
      </c>
      <c r="L575" s="639">
        <v>1</v>
      </c>
      <c r="M575" s="639">
        <v>0</v>
      </c>
      <c r="N575" s="639">
        <v>0</v>
      </c>
      <c r="O575" s="639"/>
      <c r="P575" s="639"/>
      <c r="Q575" s="639">
        <v>0</v>
      </c>
      <c r="R575" s="636"/>
      <c r="S575" s="636"/>
      <c r="T575" s="636"/>
      <c r="U575" s="636"/>
      <c r="V575" s="636"/>
      <c r="W575" s="636"/>
      <c r="X575" s="636"/>
      <c r="Y575" s="636"/>
      <c r="Z575" s="636"/>
      <c r="AA575" s="515"/>
      <c r="AB575" s="515"/>
    </row>
    <row r="576" spans="1:28">
      <c r="A576" s="614" t="str">
        <f t="shared" si="243"/>
        <v>5004428.VIGILANCIA DE LA CALIDAD DEL AGUA PARA EL CONSUMO HUMANO</v>
      </c>
      <c r="B576" s="591" t="s">
        <v>597</v>
      </c>
      <c r="C576" s="591" t="s">
        <v>598</v>
      </c>
      <c r="D576" s="615" t="s">
        <v>113</v>
      </c>
      <c r="E576" s="616" t="s">
        <v>4</v>
      </c>
      <c r="F576" s="616" t="s">
        <v>6</v>
      </c>
      <c r="G576" s="617" t="s">
        <v>113</v>
      </c>
      <c r="H576" s="671" t="s">
        <v>490</v>
      </c>
      <c r="I576" s="672"/>
      <c r="J576" s="673"/>
      <c r="K576" s="668"/>
      <c r="L576" s="669"/>
      <c r="M576" s="670"/>
      <c r="N576" s="636"/>
      <c r="O576" s="636"/>
      <c r="P576" s="636"/>
      <c r="Q576" s="636"/>
      <c r="R576" s="636"/>
      <c r="S576" s="636"/>
      <c r="T576" s="636"/>
      <c r="U576" s="636"/>
      <c r="V576" s="636"/>
      <c r="W576" s="636"/>
      <c r="X576" s="636"/>
      <c r="Y576" s="636"/>
      <c r="Z576" s="636"/>
      <c r="AA576" s="515"/>
      <c r="AB576" s="515"/>
    </row>
    <row r="577" spans="1:28" ht="30">
      <c r="A577" s="614" t="str">
        <f t="shared" si="243"/>
        <v>5004428.VIGILANCIA DE LA CALIDAD DEL AGUA PARA EL CONSUMO HUMANO</v>
      </c>
      <c r="B577" s="591" t="s">
        <v>597</v>
      </c>
      <c r="C577" s="591" t="s">
        <v>598</v>
      </c>
      <c r="D577" s="615" t="s">
        <v>113</v>
      </c>
      <c r="E577" s="616" t="s">
        <v>4</v>
      </c>
      <c r="F577" s="616" t="s">
        <v>6</v>
      </c>
      <c r="G577" s="617" t="s">
        <v>113</v>
      </c>
      <c r="H577" s="804" t="s">
        <v>142</v>
      </c>
      <c r="I577" s="805" t="s">
        <v>676</v>
      </c>
      <c r="J577" s="807"/>
      <c r="K577" s="633"/>
      <c r="L577" s="634"/>
      <c r="M577" s="674"/>
      <c r="N577" s="881"/>
      <c r="O577" s="881"/>
      <c r="P577" s="881"/>
      <c r="Q577" s="881"/>
      <c r="R577" s="881"/>
      <c r="S577" s="881"/>
      <c r="T577" s="636"/>
      <c r="U577" s="636"/>
      <c r="V577" s="636"/>
      <c r="W577" s="636"/>
      <c r="X577" s="636"/>
      <c r="Y577" s="636"/>
      <c r="Z577" s="636"/>
      <c r="AA577" s="575">
        <f t="shared" ref="AA577:AA579" si="271">SUM(O577:Z577)</f>
        <v>0</v>
      </c>
      <c r="AB577" s="575">
        <f t="shared" ref="AB577:AB579" si="272">AA577-N577</f>
        <v>0</v>
      </c>
    </row>
    <row r="578" spans="1:28" ht="25.5">
      <c r="A578" s="614" t="str">
        <f t="shared" si="243"/>
        <v>5004428.VIGILANCIA DE LA CALIDAD DEL AGUA PARA EL CONSUMO HUMANO</v>
      </c>
      <c r="B578" s="591" t="s">
        <v>597</v>
      </c>
      <c r="C578" s="591" t="s">
        <v>598</v>
      </c>
      <c r="D578" s="615" t="s">
        <v>113</v>
      </c>
      <c r="E578" s="616" t="s">
        <v>4</v>
      </c>
      <c r="F578" s="616" t="s">
        <v>6</v>
      </c>
      <c r="G578" s="617" t="s">
        <v>113</v>
      </c>
      <c r="H578" s="619" t="s">
        <v>280</v>
      </c>
      <c r="I578" s="638" t="s">
        <v>465</v>
      </c>
      <c r="J578" s="800" t="s">
        <v>677</v>
      </c>
      <c r="K578" s="638" t="s">
        <v>467</v>
      </c>
      <c r="L578" s="639">
        <v>12</v>
      </c>
      <c r="M578" s="817">
        <v>445</v>
      </c>
      <c r="N578" s="818">
        <v>5340</v>
      </c>
      <c r="O578" s="818"/>
      <c r="P578" s="818"/>
      <c r="Q578" s="818">
        <v>5340</v>
      </c>
      <c r="R578" s="818"/>
      <c r="S578" s="818"/>
      <c r="T578" s="622"/>
      <c r="U578" s="623"/>
      <c r="V578" s="623"/>
      <c r="W578" s="623"/>
      <c r="X578" s="623"/>
      <c r="Y578" s="623"/>
      <c r="Z578" s="623"/>
      <c r="AA578" s="574">
        <f t="shared" si="271"/>
        <v>5340</v>
      </c>
      <c r="AB578" s="574">
        <f t="shared" si="272"/>
        <v>0</v>
      </c>
    </row>
    <row r="579" spans="1:28" ht="25.5">
      <c r="A579" s="614" t="str">
        <f t="shared" si="243"/>
        <v>5004428.VIGILANCIA DE LA CALIDAD DEL AGUA PARA EL CONSUMO HUMANO</v>
      </c>
      <c r="B579" s="591" t="s">
        <v>597</v>
      </c>
      <c r="C579" s="591" t="s">
        <v>598</v>
      </c>
      <c r="D579" s="615" t="s">
        <v>113</v>
      </c>
      <c r="E579" s="616" t="s">
        <v>4</v>
      </c>
      <c r="F579" s="616" t="s">
        <v>6</v>
      </c>
      <c r="G579" s="617" t="s">
        <v>113</v>
      </c>
      <c r="H579" s="619" t="s">
        <v>280</v>
      </c>
      <c r="I579" s="638" t="s">
        <v>678</v>
      </c>
      <c r="J579" s="848" t="s">
        <v>679</v>
      </c>
      <c r="K579" s="638" t="s">
        <v>467</v>
      </c>
      <c r="L579" s="675">
        <v>4</v>
      </c>
      <c r="M579" s="817">
        <v>78.75</v>
      </c>
      <c r="N579" s="818">
        <f>L579*M579</f>
        <v>315</v>
      </c>
      <c r="O579" s="818"/>
      <c r="P579" s="818"/>
      <c r="Q579" s="818">
        <f>N579</f>
        <v>315</v>
      </c>
      <c r="R579" s="818"/>
      <c r="S579" s="818"/>
      <c r="T579" s="622"/>
      <c r="U579" s="623"/>
      <c r="V579" s="623"/>
      <c r="W579" s="623"/>
      <c r="X579" s="623"/>
      <c r="Y579" s="623"/>
      <c r="Z579" s="623"/>
      <c r="AA579" s="574">
        <f t="shared" si="271"/>
        <v>315</v>
      </c>
      <c r="AB579" s="574">
        <f t="shared" si="272"/>
        <v>0</v>
      </c>
    </row>
    <row r="580" spans="1:28" ht="89.25">
      <c r="A580" s="614" t="str">
        <f t="shared" si="243"/>
        <v>5004428.VIGILANCIA DE LA CALIDAD DEL AGUA PARA EL CONSUMO HUMANO</v>
      </c>
      <c r="B580" s="591" t="s">
        <v>597</v>
      </c>
      <c r="C580" s="591" t="s">
        <v>598</v>
      </c>
      <c r="D580" s="615" t="s">
        <v>113</v>
      </c>
      <c r="E580" s="616" t="s">
        <v>4</v>
      </c>
      <c r="F580" s="616" t="s">
        <v>6</v>
      </c>
      <c r="G580" s="617" t="s">
        <v>113</v>
      </c>
      <c r="H580" s="619" t="s">
        <v>144</v>
      </c>
      <c r="I580" s="847" t="s">
        <v>311</v>
      </c>
      <c r="J580" s="850" t="s">
        <v>680</v>
      </c>
      <c r="K580" s="851" t="s">
        <v>424</v>
      </c>
      <c r="L580" s="852">
        <v>5</v>
      </c>
      <c r="M580" s="878">
        <v>147</v>
      </c>
      <c r="N580" s="818">
        <v>756</v>
      </c>
      <c r="O580" s="818"/>
      <c r="P580" s="818"/>
      <c r="Q580" s="818"/>
      <c r="R580" s="818"/>
      <c r="S580" s="818"/>
      <c r="T580" s="622">
        <v>756</v>
      </c>
      <c r="U580" s="623"/>
      <c r="V580" s="623"/>
      <c r="W580" s="623"/>
      <c r="X580" s="623"/>
      <c r="Y580" s="623"/>
      <c r="Z580" s="623"/>
      <c r="AA580" s="549"/>
      <c r="AB580" s="549"/>
    </row>
    <row r="581" spans="1:28" ht="76.5">
      <c r="A581" s="614" t="str">
        <f t="shared" si="243"/>
        <v>5004428.VIGILANCIA DE LA CALIDAD DEL AGUA PARA EL CONSUMO HUMANO</v>
      </c>
      <c r="B581" s="591" t="s">
        <v>597</v>
      </c>
      <c r="C581" s="591" t="s">
        <v>598</v>
      </c>
      <c r="D581" s="615" t="s">
        <v>113</v>
      </c>
      <c r="E581" s="616" t="s">
        <v>4</v>
      </c>
      <c r="F581" s="616" t="s">
        <v>6</v>
      </c>
      <c r="G581" s="617" t="s">
        <v>113</v>
      </c>
      <c r="H581" s="619" t="s">
        <v>144</v>
      </c>
      <c r="I581" s="849" t="s">
        <v>311</v>
      </c>
      <c r="J581" s="856" t="s">
        <v>681</v>
      </c>
      <c r="K581" s="620" t="s">
        <v>424</v>
      </c>
      <c r="L581" s="621">
        <v>78</v>
      </c>
      <c r="M581" s="879">
        <v>147</v>
      </c>
      <c r="N581" s="818">
        <f t="shared" ref="N581:N582" si="273">M581*L581</f>
        <v>11466</v>
      </c>
      <c r="O581" s="818"/>
      <c r="P581" s="818"/>
      <c r="Q581" s="818">
        <v>441</v>
      </c>
      <c r="R581" s="818">
        <v>2205</v>
      </c>
      <c r="S581" s="818">
        <v>2205</v>
      </c>
      <c r="T581" s="622">
        <v>2205</v>
      </c>
      <c r="U581" s="623">
        <v>2205</v>
      </c>
      <c r="V581" s="623">
        <v>2205</v>
      </c>
      <c r="W581" s="623"/>
      <c r="X581" s="623"/>
      <c r="Y581" s="623"/>
      <c r="Z581" s="623"/>
      <c r="AA581" s="549"/>
      <c r="AB581" s="549"/>
    </row>
    <row r="582" spans="1:28" ht="76.5">
      <c r="A582" s="614" t="str">
        <f t="shared" si="243"/>
        <v>5004428.VIGILANCIA DE LA CALIDAD DEL AGUA PARA EL CONSUMO HUMANO</v>
      </c>
      <c r="B582" s="591" t="s">
        <v>597</v>
      </c>
      <c r="C582" s="591" t="s">
        <v>598</v>
      </c>
      <c r="D582" s="615" t="s">
        <v>113</v>
      </c>
      <c r="E582" s="616" t="s">
        <v>4</v>
      </c>
      <c r="F582" s="616" t="s">
        <v>6</v>
      </c>
      <c r="G582" s="617" t="s">
        <v>113</v>
      </c>
      <c r="H582" s="619" t="s">
        <v>144</v>
      </c>
      <c r="I582" s="849" t="s">
        <v>311</v>
      </c>
      <c r="J582" s="799" t="s">
        <v>682</v>
      </c>
      <c r="K582" s="620" t="s">
        <v>424</v>
      </c>
      <c r="L582" s="621">
        <v>14</v>
      </c>
      <c r="M582" s="879">
        <v>84</v>
      </c>
      <c r="N582" s="818">
        <f t="shared" si="273"/>
        <v>1176</v>
      </c>
      <c r="O582" s="818"/>
      <c r="P582" s="818"/>
      <c r="Q582" s="818"/>
      <c r="R582" s="818">
        <v>168</v>
      </c>
      <c r="S582" s="818">
        <v>252</v>
      </c>
      <c r="T582" s="622">
        <v>252</v>
      </c>
      <c r="U582" s="623">
        <v>252</v>
      </c>
      <c r="V582" s="623">
        <v>252</v>
      </c>
      <c r="W582" s="623"/>
      <c r="X582" s="623"/>
      <c r="Y582" s="623"/>
      <c r="Z582" s="623"/>
      <c r="AA582" s="549"/>
      <c r="AB582" s="549"/>
    </row>
    <row r="583" spans="1:28" ht="63.75">
      <c r="A583" s="614" t="str">
        <f t="shared" si="243"/>
        <v>5004428.VIGILANCIA DE LA CALIDAD DEL AGUA PARA EL CONSUMO HUMANO</v>
      </c>
      <c r="B583" s="591" t="s">
        <v>597</v>
      </c>
      <c r="C583" s="591" t="s">
        <v>598</v>
      </c>
      <c r="D583" s="615" t="s">
        <v>113</v>
      </c>
      <c r="E583" s="616" t="s">
        <v>4</v>
      </c>
      <c r="F583" s="616" t="s">
        <v>6</v>
      </c>
      <c r="G583" s="617" t="s">
        <v>113</v>
      </c>
      <c r="H583" s="619" t="s">
        <v>144</v>
      </c>
      <c r="I583" s="847" t="s">
        <v>311</v>
      </c>
      <c r="J583" s="853" t="s">
        <v>683</v>
      </c>
      <c r="K583" s="854" t="s">
        <v>424</v>
      </c>
      <c r="L583" s="855">
        <v>6</v>
      </c>
      <c r="M583" s="880" t="s">
        <v>684</v>
      </c>
      <c r="N583" s="818">
        <v>882</v>
      </c>
      <c r="O583" s="818"/>
      <c r="P583" s="818">
        <v>294</v>
      </c>
      <c r="Q583" s="818">
        <v>294</v>
      </c>
      <c r="R583" s="818">
        <v>294</v>
      </c>
      <c r="S583" s="818"/>
      <c r="T583" s="622"/>
      <c r="U583" s="623"/>
      <c r="V583" s="623"/>
      <c r="W583" s="623"/>
      <c r="X583" s="623"/>
      <c r="Y583" s="623"/>
      <c r="Z583" s="623"/>
      <c r="AA583" s="549"/>
      <c r="AB583" s="549"/>
    </row>
    <row r="584" spans="1:28" ht="63.75">
      <c r="A584" s="614" t="str">
        <f t="shared" si="243"/>
        <v>5004428.VIGILANCIA DE LA CALIDAD DEL AGUA PARA EL CONSUMO HUMANO</v>
      </c>
      <c r="B584" s="591" t="s">
        <v>597</v>
      </c>
      <c r="C584" s="591" t="s">
        <v>598</v>
      </c>
      <c r="D584" s="615" t="s">
        <v>113</v>
      </c>
      <c r="E584" s="616" t="s">
        <v>4</v>
      </c>
      <c r="F584" s="616" t="s">
        <v>6</v>
      </c>
      <c r="G584" s="617" t="s">
        <v>113</v>
      </c>
      <c r="H584" s="619" t="s">
        <v>159</v>
      </c>
      <c r="I584" s="867" t="s">
        <v>602</v>
      </c>
      <c r="J584" s="800" t="s">
        <v>1956</v>
      </c>
      <c r="K584" s="638" t="s">
        <v>424</v>
      </c>
      <c r="L584" s="639">
        <v>56</v>
      </c>
      <c r="M584" s="817">
        <v>30</v>
      </c>
      <c r="N584" s="818">
        <v>1573.5</v>
      </c>
      <c r="O584" s="818">
        <f>M584*52</f>
        <v>1560</v>
      </c>
      <c r="P584" s="818"/>
      <c r="Q584" s="818"/>
      <c r="R584" s="818"/>
      <c r="S584" s="818">
        <v>1573.5</v>
      </c>
      <c r="T584" s="622"/>
      <c r="U584" s="623"/>
      <c r="V584" s="623"/>
      <c r="W584" s="623"/>
      <c r="X584" s="623"/>
      <c r="Y584" s="623"/>
      <c r="Z584" s="623"/>
      <c r="AA584" s="549"/>
      <c r="AB584" s="549"/>
    </row>
    <row r="585" spans="1:28" ht="18.75" customHeight="1">
      <c r="A585" s="614" t="str">
        <f t="shared" si="243"/>
        <v>5004428.VIGILANCIA DE LA CALIDAD DEL AGUA PARA EL CONSUMO HUMANO</v>
      </c>
      <c r="B585" s="591" t="s">
        <v>597</v>
      </c>
      <c r="C585" s="591" t="s">
        <v>598</v>
      </c>
      <c r="D585" s="615" t="s">
        <v>113</v>
      </c>
      <c r="E585" s="616" t="s">
        <v>4</v>
      </c>
      <c r="F585" s="616" t="s">
        <v>6</v>
      </c>
      <c r="G585" s="617" t="s">
        <v>113</v>
      </c>
      <c r="H585" s="644" t="s">
        <v>490</v>
      </c>
      <c r="I585" s="676"/>
      <c r="J585" s="646"/>
      <c r="K585" s="647"/>
      <c r="L585" s="648"/>
      <c r="M585" s="649"/>
      <c r="N585" s="650">
        <f t="shared" ref="N585:Z585" si="274">SUM(N578:N584)</f>
        <v>21508.5</v>
      </c>
      <c r="O585" s="650">
        <f t="shared" si="274"/>
        <v>1560</v>
      </c>
      <c r="P585" s="650">
        <f t="shared" si="274"/>
        <v>294</v>
      </c>
      <c r="Q585" s="650">
        <f t="shared" si="274"/>
        <v>6390</v>
      </c>
      <c r="R585" s="650">
        <f t="shared" si="274"/>
        <v>2667</v>
      </c>
      <c r="S585" s="650">
        <f t="shared" si="274"/>
        <v>4030.5</v>
      </c>
      <c r="T585" s="650">
        <f t="shared" si="274"/>
        <v>3213</v>
      </c>
      <c r="U585" s="650">
        <f t="shared" si="274"/>
        <v>2457</v>
      </c>
      <c r="V585" s="650">
        <f t="shared" si="274"/>
        <v>2457</v>
      </c>
      <c r="W585" s="650">
        <f t="shared" si="274"/>
        <v>0</v>
      </c>
      <c r="X585" s="650">
        <f t="shared" si="274"/>
        <v>0</v>
      </c>
      <c r="Y585" s="650">
        <f t="shared" si="274"/>
        <v>0</v>
      </c>
      <c r="Z585" s="650">
        <f t="shared" si="274"/>
        <v>0</v>
      </c>
      <c r="AA585" s="575">
        <f t="shared" ref="AA585:AA586" si="275">SUM(O585:Z585)</f>
        <v>23068.5</v>
      </c>
      <c r="AB585" s="575">
        <f t="shared" ref="AB585:AB586" si="276">AA585-N585</f>
        <v>1560</v>
      </c>
    </row>
    <row r="586" spans="1:28" ht="18.75" customHeight="1">
      <c r="A586" s="614" t="str">
        <f t="shared" si="243"/>
        <v>5004428.VIGILANCIA DE LA CALIDAD DEL AGUA PARA EL CONSUMO HUMANO</v>
      </c>
      <c r="B586" s="591" t="s">
        <v>597</v>
      </c>
      <c r="C586" s="591" t="s">
        <v>598</v>
      </c>
      <c r="D586" s="615" t="s">
        <v>113</v>
      </c>
      <c r="E586" s="616" t="s">
        <v>4</v>
      </c>
      <c r="F586" s="616" t="s">
        <v>6</v>
      </c>
      <c r="G586" s="617" t="s">
        <v>113</v>
      </c>
      <c r="H586" s="677" t="s">
        <v>685</v>
      </c>
      <c r="I586" s="678"/>
      <c r="J586" s="679"/>
      <c r="K586" s="680"/>
      <c r="L586" s="681"/>
      <c r="M586" s="681"/>
      <c r="N586" s="682">
        <f t="shared" ref="N586:Z586" si="277">N585+N572+N566+N551+N546+N527</f>
        <v>115974</v>
      </c>
      <c r="O586" s="682">
        <f t="shared" si="277"/>
        <v>1560</v>
      </c>
      <c r="P586" s="682">
        <f t="shared" si="277"/>
        <v>3085</v>
      </c>
      <c r="Q586" s="682">
        <f t="shared" si="277"/>
        <v>91332.5</v>
      </c>
      <c r="R586" s="682">
        <f t="shared" si="277"/>
        <v>4304</v>
      </c>
      <c r="S586" s="682">
        <f t="shared" si="277"/>
        <v>6212.5</v>
      </c>
      <c r="T586" s="682">
        <f t="shared" si="277"/>
        <v>4008</v>
      </c>
      <c r="U586" s="682">
        <f t="shared" si="277"/>
        <v>4134</v>
      </c>
      <c r="V586" s="682">
        <f t="shared" si="277"/>
        <v>2898</v>
      </c>
      <c r="W586" s="682">
        <f t="shared" si="277"/>
        <v>0</v>
      </c>
      <c r="X586" s="682">
        <f t="shared" si="277"/>
        <v>0</v>
      </c>
      <c r="Y586" s="682">
        <f t="shared" si="277"/>
        <v>0</v>
      </c>
      <c r="Z586" s="682">
        <f t="shared" si="277"/>
        <v>0</v>
      </c>
      <c r="AA586" s="575">
        <f t="shared" si="275"/>
        <v>117534</v>
      </c>
      <c r="AB586" s="575">
        <f t="shared" si="276"/>
        <v>1560</v>
      </c>
    </row>
    <row r="587" spans="1:28" ht="19.5" customHeight="1">
      <c r="A587" s="592"/>
      <c r="B587" s="592"/>
      <c r="C587" s="592"/>
      <c r="D587" s="592"/>
      <c r="E587" s="592"/>
      <c r="F587" s="592"/>
      <c r="G587" s="592"/>
      <c r="H587" s="683"/>
      <c r="I587" s="684"/>
      <c r="J587" s="997" t="s">
        <v>686</v>
      </c>
      <c r="K587" s="998"/>
      <c r="L587" s="998"/>
      <c r="M587" s="999"/>
      <c r="N587" s="685">
        <f t="shared" ref="N587:Z587" si="278">N101+N237+N448+N490+N506+N586</f>
        <v>690644.99399999995</v>
      </c>
      <c r="O587" s="685">
        <f t="shared" si="278"/>
        <v>1880</v>
      </c>
      <c r="P587" s="685">
        <f t="shared" si="278"/>
        <v>105479.49400000001</v>
      </c>
      <c r="Q587" s="685">
        <f t="shared" si="278"/>
        <v>299857</v>
      </c>
      <c r="R587" s="685">
        <f t="shared" si="278"/>
        <v>121339</v>
      </c>
      <c r="S587" s="685">
        <f t="shared" si="278"/>
        <v>87754.5</v>
      </c>
      <c r="T587" s="685">
        <f t="shared" si="278"/>
        <v>47761</v>
      </c>
      <c r="U587" s="685">
        <f t="shared" si="278"/>
        <v>19872</v>
      </c>
      <c r="V587" s="685">
        <f t="shared" si="278"/>
        <v>6100</v>
      </c>
      <c r="W587" s="685">
        <f t="shared" si="278"/>
        <v>1202</v>
      </c>
      <c r="X587" s="685">
        <f t="shared" si="278"/>
        <v>320</v>
      </c>
      <c r="Y587" s="685">
        <f t="shared" si="278"/>
        <v>320</v>
      </c>
      <c r="Z587" s="685">
        <f t="shared" si="278"/>
        <v>320</v>
      </c>
      <c r="AA587" s="549"/>
      <c r="AB587" s="549"/>
    </row>
    <row r="588" spans="1:28" ht="13.5" customHeight="1">
      <c r="A588" s="80"/>
      <c r="B588" s="80"/>
      <c r="C588" s="80"/>
      <c r="D588" s="80"/>
      <c r="E588" s="80"/>
      <c r="F588" s="80"/>
      <c r="G588" s="80"/>
      <c r="H588" s="555"/>
      <c r="I588" s="549"/>
      <c r="J588" s="789"/>
      <c r="K588" s="577">
        <v>115974</v>
      </c>
      <c r="L588" s="578">
        <f>K588-N586</f>
        <v>0</v>
      </c>
      <c r="M588" s="549"/>
      <c r="N588" s="577"/>
      <c r="O588" s="549"/>
      <c r="P588" s="549"/>
      <c r="Q588" s="549"/>
      <c r="R588" s="549"/>
      <c r="S588" s="549"/>
      <c r="T588" s="549"/>
      <c r="U588" s="549"/>
      <c r="V588" s="549"/>
      <c r="W588" s="549"/>
      <c r="X588" s="549"/>
      <c r="Y588" s="549"/>
      <c r="Z588" s="549"/>
      <c r="AA588" s="549"/>
      <c r="AB588" s="549"/>
    </row>
    <row r="589" spans="1:28" ht="13.5" customHeight="1">
      <c r="A589" s="80"/>
      <c r="B589" s="80"/>
      <c r="C589" s="80"/>
      <c r="D589" s="80"/>
      <c r="E589" s="80"/>
      <c r="F589" s="80"/>
      <c r="G589" s="80"/>
      <c r="H589" s="555"/>
      <c r="I589" s="549"/>
      <c r="J589" s="789"/>
      <c r="K589" s="556"/>
      <c r="L589" s="557"/>
      <c r="M589" s="549"/>
      <c r="N589" s="575"/>
      <c r="O589" s="575"/>
      <c r="P589" s="549"/>
      <c r="Q589" s="549"/>
      <c r="R589" s="549"/>
      <c r="S589" s="549"/>
      <c r="T589" s="549"/>
      <c r="U589" s="549"/>
      <c r="V589" s="549"/>
      <c r="W589" s="549"/>
      <c r="X589" s="549"/>
      <c r="Y589" s="549"/>
      <c r="Z589" s="549"/>
      <c r="AA589" s="549"/>
      <c r="AB589" s="549"/>
    </row>
    <row r="590" spans="1:28" ht="13.5" customHeight="1">
      <c r="A590" s="80"/>
      <c r="B590" s="80"/>
      <c r="C590" s="80"/>
      <c r="D590" s="80"/>
      <c r="E590" s="80"/>
      <c r="F590" s="80"/>
      <c r="G590" s="80"/>
      <c r="H590" s="555"/>
      <c r="I590" s="549"/>
      <c r="J590" s="789"/>
      <c r="K590" s="556"/>
      <c r="L590" s="557"/>
      <c r="M590" s="549"/>
      <c r="N590" s="549"/>
      <c r="O590" s="549"/>
      <c r="P590" s="549"/>
      <c r="Q590" s="549"/>
      <c r="R590" s="549"/>
      <c r="S590" s="549"/>
      <c r="T590" s="549"/>
      <c r="U590" s="549"/>
      <c r="V590" s="549"/>
      <c r="W590" s="549"/>
      <c r="X590" s="549"/>
      <c r="Y590" s="549"/>
      <c r="Z590" s="549"/>
      <c r="AA590" s="549"/>
      <c r="AB590" s="549"/>
    </row>
    <row r="591" spans="1:28" ht="13.5" customHeight="1">
      <c r="A591" s="80"/>
      <c r="B591" s="80"/>
      <c r="C591" s="80"/>
      <c r="D591" s="80"/>
      <c r="E591" s="80"/>
      <c r="F591" s="80"/>
      <c r="G591" s="80"/>
      <c r="H591" s="555"/>
      <c r="I591" s="549"/>
      <c r="J591" s="789"/>
      <c r="K591" s="556"/>
      <c r="L591" s="557"/>
      <c r="M591" s="549"/>
      <c r="N591" s="549"/>
      <c r="O591" s="549"/>
      <c r="P591" s="549"/>
      <c r="Q591" s="549"/>
      <c r="R591" s="549"/>
      <c r="S591" s="549"/>
      <c r="T591" s="549"/>
      <c r="U591" s="549"/>
      <c r="V591" s="549"/>
      <c r="W591" s="549"/>
      <c r="X591" s="549"/>
      <c r="Y591" s="549"/>
      <c r="Z591" s="549"/>
      <c r="AA591" s="549"/>
      <c r="AB591" s="549"/>
    </row>
    <row r="592" spans="1:28" ht="13.5" customHeight="1">
      <c r="A592" s="80"/>
      <c r="B592" s="80"/>
      <c r="C592" s="80"/>
      <c r="D592" s="80"/>
      <c r="E592" s="80"/>
      <c r="F592" s="80"/>
      <c r="G592" s="80"/>
      <c r="H592" s="555"/>
      <c r="I592" s="549"/>
      <c r="J592" s="789"/>
      <c r="K592" s="556"/>
      <c r="L592" s="557"/>
      <c r="M592" s="549"/>
      <c r="N592" s="549"/>
      <c r="O592" s="549"/>
      <c r="P592" s="549"/>
      <c r="Q592" s="549"/>
      <c r="R592" s="549"/>
      <c r="S592" s="549"/>
      <c r="T592" s="549"/>
      <c r="U592" s="549"/>
      <c r="V592" s="549"/>
      <c r="W592" s="549"/>
      <c r="X592" s="549"/>
      <c r="Y592" s="549"/>
      <c r="Z592" s="549"/>
      <c r="AA592" s="549"/>
      <c r="AB592" s="549"/>
    </row>
    <row r="593" spans="1:28" ht="13.5" customHeight="1">
      <c r="A593" s="80"/>
      <c r="B593" s="80"/>
      <c r="C593" s="80"/>
      <c r="D593" s="80"/>
      <c r="E593" s="80"/>
      <c r="F593" s="80"/>
      <c r="G593" s="80"/>
      <c r="H593" s="555"/>
      <c r="I593" s="549"/>
      <c r="J593" s="789"/>
      <c r="K593" s="556"/>
      <c r="L593" s="557"/>
      <c r="M593" s="549"/>
      <c r="N593" s="549"/>
      <c r="O593" s="549"/>
      <c r="P593" s="549"/>
      <c r="Q593" s="549"/>
      <c r="R593" s="549"/>
      <c r="S593" s="549"/>
      <c r="T593" s="549"/>
      <c r="U593" s="549"/>
      <c r="V593" s="549"/>
      <c r="W593" s="549"/>
      <c r="X593" s="549"/>
      <c r="Y593" s="549"/>
      <c r="Z593" s="549"/>
      <c r="AA593" s="549"/>
      <c r="AB593" s="549"/>
    </row>
    <row r="594" spans="1:28" ht="13.5" customHeight="1">
      <c r="A594" s="80"/>
      <c r="B594" s="80"/>
      <c r="C594" s="80"/>
      <c r="D594" s="80"/>
      <c r="E594" s="80"/>
      <c r="F594" s="80"/>
      <c r="G594" s="80"/>
      <c r="H594" s="555"/>
      <c r="I594" s="549"/>
      <c r="J594" s="789"/>
      <c r="K594" s="556"/>
      <c r="L594" s="557"/>
      <c r="M594" s="549"/>
      <c r="N594" s="549"/>
      <c r="O594" s="549"/>
      <c r="P594" s="549"/>
      <c r="Q594" s="549"/>
      <c r="R594" s="549"/>
      <c r="S594" s="549"/>
      <c r="T594" s="549"/>
      <c r="U594" s="549"/>
      <c r="V594" s="549"/>
      <c r="W594" s="549"/>
      <c r="X594" s="549"/>
      <c r="Y594" s="549"/>
      <c r="Z594" s="549"/>
      <c r="AA594" s="549"/>
      <c r="AB594" s="549"/>
    </row>
    <row r="595" spans="1:28" ht="13.5" customHeight="1">
      <c r="A595" s="80"/>
      <c r="B595" s="80"/>
      <c r="C595" s="80"/>
      <c r="D595" s="80"/>
      <c r="E595" s="80"/>
      <c r="F595" s="80"/>
      <c r="G595" s="80"/>
      <c r="H595" s="555"/>
      <c r="I595" s="549"/>
      <c r="J595" s="789"/>
      <c r="K595" s="556"/>
      <c r="L595" s="557"/>
      <c r="M595" s="549"/>
      <c r="N595" s="549"/>
      <c r="O595" s="549"/>
      <c r="P595" s="549"/>
      <c r="Q595" s="549"/>
      <c r="R595" s="549"/>
      <c r="S595" s="549"/>
      <c r="T595" s="549"/>
      <c r="U595" s="549"/>
      <c r="V595" s="549"/>
      <c r="W595" s="549"/>
      <c r="X595" s="549"/>
      <c r="Y595" s="549"/>
      <c r="Z595" s="549"/>
      <c r="AA595" s="549"/>
      <c r="AB595" s="549"/>
    </row>
    <row r="596" spans="1:28" ht="13.5" customHeight="1">
      <c r="A596" s="80"/>
      <c r="B596" s="80"/>
      <c r="C596" s="80"/>
      <c r="D596" s="80"/>
      <c r="E596" s="80"/>
      <c r="F596" s="80"/>
      <c r="G596" s="80"/>
      <c r="H596" s="555"/>
      <c r="I596" s="549"/>
      <c r="J596" s="789"/>
      <c r="K596" s="556"/>
      <c r="L596" s="557"/>
      <c r="M596" s="549"/>
      <c r="N596" s="549"/>
      <c r="O596" s="549"/>
      <c r="P596" s="549"/>
      <c r="Q596" s="549"/>
      <c r="R596" s="549"/>
      <c r="S596" s="549"/>
      <c r="T596" s="549"/>
      <c r="U596" s="549"/>
      <c r="V596" s="549"/>
      <c r="W596" s="549"/>
      <c r="X596" s="549"/>
      <c r="Y596" s="549"/>
      <c r="Z596" s="549"/>
      <c r="AA596" s="549"/>
      <c r="AB596" s="549"/>
    </row>
    <row r="597" spans="1:28" ht="13.5" customHeight="1">
      <c r="A597" s="80"/>
      <c r="B597" s="80"/>
      <c r="C597" s="80"/>
      <c r="D597" s="80"/>
      <c r="E597" s="80"/>
      <c r="F597" s="80"/>
      <c r="G597" s="80"/>
      <c r="H597" s="555"/>
      <c r="I597" s="549"/>
      <c r="J597" s="789"/>
      <c r="K597" s="556"/>
      <c r="L597" s="557"/>
      <c r="M597" s="549"/>
      <c r="N597" s="549"/>
      <c r="O597" s="549"/>
      <c r="P597" s="549"/>
      <c r="Q597" s="549"/>
      <c r="R597" s="549"/>
      <c r="S597" s="549"/>
      <c r="T597" s="549"/>
      <c r="U597" s="549"/>
      <c r="V597" s="549"/>
      <c r="W597" s="549"/>
      <c r="X597" s="549"/>
      <c r="Y597" s="549"/>
      <c r="Z597" s="549"/>
      <c r="AA597" s="549"/>
      <c r="AB597" s="549"/>
    </row>
    <row r="598" spans="1:28" ht="13.5" customHeight="1">
      <c r="A598" s="80"/>
      <c r="B598" s="80"/>
      <c r="C598" s="80"/>
      <c r="D598" s="80"/>
      <c r="E598" s="80"/>
      <c r="F598" s="80"/>
      <c r="G598" s="80"/>
      <c r="H598" s="555"/>
      <c r="I598" s="549"/>
      <c r="J598" s="789"/>
      <c r="K598" s="556"/>
      <c r="L598" s="557"/>
      <c r="M598" s="549"/>
      <c r="N598" s="549"/>
      <c r="O598" s="549"/>
      <c r="P598" s="549"/>
      <c r="Q598" s="549"/>
      <c r="R598" s="549"/>
      <c r="S598" s="549"/>
      <c r="T598" s="549"/>
      <c r="U598" s="549"/>
      <c r="V598" s="549"/>
      <c r="W598" s="549"/>
      <c r="X598" s="549"/>
      <c r="Y598" s="549"/>
      <c r="Z598" s="549"/>
      <c r="AA598" s="549"/>
      <c r="AB598" s="549"/>
    </row>
    <row r="599" spans="1:28" ht="13.5" customHeight="1">
      <c r="A599" s="80"/>
      <c r="B599" s="80"/>
      <c r="C599" s="80"/>
      <c r="D599" s="80"/>
      <c r="E599" s="80"/>
      <c r="F599" s="80"/>
      <c r="G599" s="80"/>
      <c r="H599" s="555"/>
      <c r="I599" s="549"/>
      <c r="J599" s="789"/>
      <c r="K599" s="556"/>
      <c r="L599" s="557"/>
      <c r="M599" s="549"/>
      <c r="N599" s="549"/>
      <c r="O599" s="549"/>
      <c r="P599" s="549"/>
      <c r="Q599" s="549"/>
      <c r="R599" s="549"/>
      <c r="S599" s="549"/>
      <c r="T599" s="549"/>
      <c r="U599" s="549"/>
      <c r="V599" s="549"/>
      <c r="W599" s="549"/>
      <c r="X599" s="549"/>
      <c r="Y599" s="549"/>
      <c r="Z599" s="549"/>
      <c r="AA599" s="549"/>
      <c r="AB599" s="549"/>
    </row>
    <row r="600" spans="1:28" ht="13.5" customHeight="1">
      <c r="A600" s="80"/>
      <c r="B600" s="80"/>
      <c r="C600" s="80"/>
      <c r="D600" s="80"/>
      <c r="E600" s="80"/>
      <c r="F600" s="80"/>
      <c r="G600" s="80"/>
      <c r="H600" s="555"/>
      <c r="I600" s="549"/>
      <c r="J600" s="789"/>
      <c r="K600" s="556"/>
      <c r="L600" s="557"/>
      <c r="M600" s="549"/>
      <c r="N600" s="549"/>
      <c r="O600" s="549"/>
      <c r="P600" s="549"/>
      <c r="Q600" s="549"/>
      <c r="R600" s="549"/>
      <c r="S600" s="549"/>
      <c r="T600" s="549"/>
      <c r="U600" s="549"/>
      <c r="V600" s="549"/>
      <c r="W600" s="549"/>
      <c r="X600" s="549"/>
      <c r="Y600" s="549"/>
      <c r="Z600" s="549"/>
      <c r="AA600" s="549"/>
      <c r="AB600" s="549"/>
    </row>
    <row r="601" spans="1:28" ht="13.5" customHeight="1">
      <c r="A601" s="80"/>
      <c r="B601" s="80"/>
      <c r="C601" s="80"/>
      <c r="D601" s="80"/>
      <c r="E601" s="80"/>
      <c r="F601" s="80"/>
      <c r="G601" s="80"/>
      <c r="H601" s="555"/>
      <c r="I601" s="549"/>
      <c r="J601" s="789"/>
      <c r="K601" s="556"/>
      <c r="L601" s="557"/>
      <c r="M601" s="549"/>
      <c r="N601" s="549"/>
      <c r="O601" s="549"/>
      <c r="P601" s="549"/>
      <c r="Q601" s="549"/>
      <c r="R601" s="549"/>
      <c r="S601" s="549"/>
      <c r="T601" s="549"/>
      <c r="U601" s="549"/>
      <c r="V601" s="549"/>
      <c r="W601" s="549"/>
      <c r="X601" s="549"/>
      <c r="Y601" s="549"/>
      <c r="Z601" s="549"/>
      <c r="AA601" s="549"/>
      <c r="AB601" s="549"/>
    </row>
    <row r="602" spans="1:28" ht="13.5" customHeight="1">
      <c r="A602" s="80"/>
      <c r="B602" s="80"/>
      <c r="C602" s="80"/>
      <c r="D602" s="80"/>
      <c r="E602" s="80"/>
      <c r="F602" s="80"/>
      <c r="G602" s="80"/>
      <c r="H602" s="555"/>
      <c r="I602" s="549"/>
      <c r="J602" s="789"/>
      <c r="K602" s="556"/>
      <c r="L602" s="557"/>
      <c r="M602" s="549"/>
      <c r="N602" s="549"/>
      <c r="O602" s="549"/>
      <c r="P602" s="549"/>
      <c r="Q602" s="549"/>
      <c r="R602" s="549"/>
      <c r="S602" s="549"/>
      <c r="T602" s="549"/>
      <c r="U602" s="549"/>
      <c r="V602" s="549"/>
      <c r="W602" s="549"/>
      <c r="X602" s="549"/>
      <c r="Y602" s="549"/>
      <c r="Z602" s="549"/>
      <c r="AA602" s="549"/>
      <c r="AB602" s="549"/>
    </row>
    <row r="603" spans="1:28" ht="13.5" customHeight="1">
      <c r="A603" s="80"/>
      <c r="B603" s="80"/>
      <c r="C603" s="80"/>
      <c r="D603" s="80"/>
      <c r="E603" s="80"/>
      <c r="F603" s="80"/>
      <c r="G603" s="80"/>
      <c r="H603" s="555"/>
      <c r="I603" s="549"/>
      <c r="J603" s="789"/>
      <c r="K603" s="556"/>
      <c r="L603" s="557"/>
      <c r="M603" s="549"/>
      <c r="N603" s="549"/>
      <c r="O603" s="549"/>
      <c r="P603" s="549"/>
      <c r="Q603" s="549"/>
      <c r="R603" s="549"/>
      <c r="S603" s="549"/>
      <c r="T603" s="549"/>
      <c r="U603" s="549"/>
      <c r="V603" s="549"/>
      <c r="W603" s="549"/>
      <c r="X603" s="549"/>
      <c r="Y603" s="549"/>
      <c r="Z603" s="549"/>
      <c r="AA603" s="549"/>
      <c r="AB603" s="549"/>
    </row>
    <row r="604" spans="1:28" ht="13.5" customHeight="1">
      <c r="A604" s="80"/>
      <c r="B604" s="80"/>
      <c r="C604" s="80"/>
      <c r="D604" s="80"/>
      <c r="E604" s="80"/>
      <c r="F604" s="80"/>
      <c r="G604" s="80"/>
      <c r="H604" s="555"/>
      <c r="I604" s="549"/>
      <c r="J604" s="789"/>
      <c r="K604" s="556"/>
      <c r="L604" s="557"/>
      <c r="M604" s="549"/>
      <c r="N604" s="549"/>
      <c r="O604" s="549"/>
      <c r="P604" s="549"/>
      <c r="Q604" s="549"/>
      <c r="R604" s="549"/>
      <c r="S604" s="549"/>
      <c r="T604" s="549"/>
      <c r="U604" s="549"/>
      <c r="V604" s="549"/>
      <c r="W604" s="549"/>
      <c r="X604" s="549"/>
      <c r="Y604" s="549"/>
      <c r="Z604" s="549"/>
      <c r="AA604" s="549"/>
      <c r="AB604" s="549"/>
    </row>
    <row r="605" spans="1:28" ht="13.5" customHeight="1">
      <c r="A605" s="80"/>
      <c r="B605" s="80"/>
      <c r="C605" s="80"/>
      <c r="D605" s="80"/>
      <c r="E605" s="80"/>
      <c r="F605" s="80"/>
      <c r="G605" s="80"/>
      <c r="H605" s="555"/>
      <c r="I605" s="549"/>
      <c r="J605" s="789"/>
      <c r="K605" s="556"/>
      <c r="L605" s="557"/>
      <c r="M605" s="549"/>
      <c r="N605" s="549"/>
      <c r="O605" s="549"/>
      <c r="P605" s="549"/>
      <c r="Q605" s="549"/>
      <c r="R605" s="549"/>
      <c r="S605" s="549"/>
      <c r="T605" s="549"/>
      <c r="U605" s="549"/>
      <c r="V605" s="549"/>
      <c r="W605" s="549"/>
      <c r="X605" s="549"/>
      <c r="Y605" s="549"/>
      <c r="Z605" s="549"/>
      <c r="AA605" s="549"/>
      <c r="AB605" s="549"/>
    </row>
    <row r="606" spans="1:28" ht="13.5" customHeight="1">
      <c r="A606" s="80"/>
      <c r="B606" s="80"/>
      <c r="C606" s="80"/>
      <c r="D606" s="80"/>
      <c r="E606" s="80"/>
      <c r="F606" s="80"/>
      <c r="G606" s="80"/>
      <c r="H606" s="555"/>
      <c r="I606" s="549"/>
      <c r="J606" s="789"/>
      <c r="K606" s="556"/>
      <c r="L606" s="557"/>
      <c r="M606" s="549"/>
      <c r="N606" s="549"/>
      <c r="O606" s="549"/>
      <c r="P606" s="549"/>
      <c r="Q606" s="549"/>
      <c r="R606" s="549"/>
      <c r="S606" s="549"/>
      <c r="T606" s="549"/>
      <c r="U606" s="549"/>
      <c r="V606" s="549"/>
      <c r="W606" s="549"/>
      <c r="X606" s="549"/>
      <c r="Y606" s="549"/>
      <c r="Z606" s="549"/>
      <c r="AA606" s="549"/>
      <c r="AB606" s="549"/>
    </row>
    <row r="607" spans="1:28" ht="13.5" customHeight="1">
      <c r="A607" s="80"/>
      <c r="B607" s="80"/>
      <c r="C607" s="80"/>
      <c r="D607" s="80"/>
      <c r="E607" s="80"/>
      <c r="F607" s="80"/>
      <c r="G607" s="80"/>
      <c r="H607" s="555"/>
      <c r="I607" s="549"/>
      <c r="J607" s="789"/>
      <c r="K607" s="556"/>
      <c r="L607" s="557"/>
      <c r="M607" s="549"/>
      <c r="N607" s="549"/>
      <c r="O607" s="549"/>
      <c r="P607" s="549"/>
      <c r="Q607" s="549"/>
      <c r="R607" s="549"/>
      <c r="S607" s="549"/>
      <c r="T607" s="549"/>
      <c r="U607" s="549"/>
      <c r="V607" s="549"/>
      <c r="W607" s="549"/>
      <c r="X607" s="549"/>
      <c r="Y607" s="549"/>
      <c r="Z607" s="549"/>
      <c r="AA607" s="549"/>
      <c r="AB607" s="549"/>
    </row>
    <row r="608" spans="1:28" ht="13.5" customHeight="1">
      <c r="A608" s="80"/>
      <c r="B608" s="80"/>
      <c r="C608" s="80"/>
      <c r="D608" s="80"/>
      <c r="E608" s="80"/>
      <c r="F608" s="80"/>
      <c r="G608" s="80"/>
      <c r="H608" s="555"/>
      <c r="I608" s="549"/>
      <c r="J608" s="789"/>
      <c r="K608" s="556"/>
      <c r="L608" s="557"/>
      <c r="M608" s="549"/>
      <c r="N608" s="549"/>
      <c r="O608" s="549"/>
      <c r="P608" s="549"/>
      <c r="Q608" s="549"/>
      <c r="R608" s="549"/>
      <c r="S608" s="549"/>
      <c r="T608" s="549"/>
      <c r="U608" s="549"/>
      <c r="V608" s="549"/>
      <c r="W608" s="549"/>
      <c r="X608" s="549"/>
      <c r="Y608" s="549"/>
      <c r="Z608" s="549"/>
      <c r="AA608" s="549"/>
      <c r="AB608" s="549"/>
    </row>
    <row r="609" spans="1:28" ht="13.5" customHeight="1">
      <c r="A609" s="80"/>
      <c r="B609" s="80"/>
      <c r="C609" s="80"/>
      <c r="D609" s="80"/>
      <c r="E609" s="80"/>
      <c r="F609" s="80"/>
      <c r="G609" s="80"/>
      <c r="H609" s="555"/>
      <c r="I609" s="549"/>
      <c r="J609" s="789"/>
      <c r="K609" s="556"/>
      <c r="L609" s="557"/>
      <c r="M609" s="549"/>
      <c r="N609" s="549"/>
      <c r="O609" s="549"/>
      <c r="P609" s="549"/>
      <c r="Q609" s="549"/>
      <c r="R609" s="549"/>
      <c r="S609" s="549"/>
      <c r="T609" s="549"/>
      <c r="U609" s="549"/>
      <c r="V609" s="549"/>
      <c r="W609" s="549"/>
      <c r="X609" s="549"/>
      <c r="Y609" s="549"/>
      <c r="Z609" s="549"/>
      <c r="AA609" s="549"/>
      <c r="AB609" s="549"/>
    </row>
    <row r="610" spans="1:28" ht="13.5" customHeight="1">
      <c r="A610" s="80"/>
      <c r="B610" s="80"/>
      <c r="C610" s="80"/>
      <c r="D610" s="80"/>
      <c r="E610" s="80"/>
      <c r="F610" s="80"/>
      <c r="G610" s="80"/>
      <c r="H610" s="555"/>
      <c r="I610" s="549"/>
      <c r="J610" s="789"/>
      <c r="K610" s="556"/>
      <c r="L610" s="557"/>
      <c r="M610" s="549"/>
      <c r="N610" s="549"/>
      <c r="O610" s="549"/>
      <c r="P610" s="549"/>
      <c r="Q610" s="549"/>
      <c r="R610" s="549"/>
      <c r="S610" s="549"/>
      <c r="T610" s="549"/>
      <c r="U610" s="549"/>
      <c r="V610" s="549"/>
      <c r="W610" s="549"/>
      <c r="X610" s="549"/>
      <c r="Y610" s="549"/>
      <c r="Z610" s="549"/>
      <c r="AA610" s="549"/>
      <c r="AB610" s="549"/>
    </row>
    <row r="611" spans="1:28" ht="13.5" customHeight="1">
      <c r="A611" s="80"/>
      <c r="B611" s="80"/>
      <c r="C611" s="80"/>
      <c r="D611" s="80"/>
      <c r="E611" s="80"/>
      <c r="F611" s="80"/>
      <c r="G611" s="80"/>
      <c r="H611" s="555"/>
      <c r="I611" s="549"/>
      <c r="J611" s="789"/>
      <c r="K611" s="556"/>
      <c r="L611" s="557"/>
      <c r="M611" s="549"/>
      <c r="N611" s="549"/>
      <c r="O611" s="549"/>
      <c r="P611" s="549"/>
      <c r="Q611" s="549"/>
      <c r="R611" s="549"/>
      <c r="S611" s="549"/>
      <c r="T611" s="549"/>
      <c r="U611" s="549"/>
      <c r="V611" s="549"/>
      <c r="W611" s="549"/>
      <c r="X611" s="549"/>
      <c r="Y611" s="549"/>
      <c r="Z611" s="549"/>
      <c r="AA611" s="549"/>
      <c r="AB611" s="549"/>
    </row>
    <row r="612" spans="1:28" ht="13.5" customHeight="1">
      <c r="A612" s="80"/>
      <c r="B612" s="80"/>
      <c r="C612" s="80"/>
      <c r="D612" s="80"/>
      <c r="E612" s="80"/>
      <c r="F612" s="80"/>
      <c r="G612" s="80"/>
      <c r="H612" s="555"/>
      <c r="I612" s="549"/>
      <c r="J612" s="789"/>
      <c r="K612" s="556"/>
      <c r="L612" s="557"/>
      <c r="M612" s="549"/>
      <c r="N612" s="549"/>
      <c r="O612" s="549"/>
      <c r="P612" s="549"/>
      <c r="Q612" s="549"/>
      <c r="R612" s="549"/>
      <c r="S612" s="549"/>
      <c r="T612" s="549"/>
      <c r="U612" s="549"/>
      <c r="V612" s="549"/>
      <c r="W612" s="549"/>
      <c r="X612" s="549"/>
      <c r="Y612" s="549"/>
      <c r="Z612" s="549"/>
      <c r="AA612" s="549"/>
      <c r="AB612" s="549"/>
    </row>
    <row r="613" spans="1:28" ht="13.5" customHeight="1">
      <c r="A613" s="80"/>
      <c r="B613" s="80"/>
      <c r="C613" s="80"/>
      <c r="D613" s="80"/>
      <c r="E613" s="80"/>
      <c r="F613" s="80"/>
      <c r="G613" s="80"/>
      <c r="H613" s="555"/>
      <c r="I613" s="549"/>
      <c r="J613" s="789"/>
      <c r="K613" s="556"/>
      <c r="L613" s="557"/>
      <c r="M613" s="549"/>
      <c r="N613" s="549"/>
      <c r="O613" s="549"/>
      <c r="P613" s="549"/>
      <c r="Q613" s="549"/>
      <c r="R613" s="549"/>
      <c r="S613" s="549"/>
      <c r="T613" s="549"/>
      <c r="U613" s="549"/>
      <c r="V613" s="549"/>
      <c r="W613" s="549"/>
      <c r="X613" s="549"/>
      <c r="Y613" s="549"/>
      <c r="Z613" s="549"/>
      <c r="AA613" s="549"/>
      <c r="AB613" s="549"/>
    </row>
    <row r="614" spans="1:28" ht="13.5" customHeight="1">
      <c r="A614" s="80"/>
      <c r="B614" s="80"/>
      <c r="C614" s="80"/>
      <c r="D614" s="80"/>
      <c r="E614" s="80"/>
      <c r="F614" s="80"/>
      <c r="G614" s="80"/>
      <c r="H614" s="555"/>
      <c r="I614" s="549"/>
      <c r="J614" s="789"/>
      <c r="K614" s="556"/>
      <c r="L614" s="557"/>
      <c r="M614" s="549"/>
      <c r="N614" s="549"/>
      <c r="O614" s="549"/>
      <c r="P614" s="549"/>
      <c r="Q614" s="549"/>
      <c r="R614" s="549"/>
      <c r="S614" s="549"/>
      <c r="T614" s="549"/>
      <c r="U614" s="549"/>
      <c r="V614" s="549"/>
      <c r="W614" s="549"/>
      <c r="X614" s="549"/>
      <c r="Y614" s="549"/>
      <c r="Z614" s="549"/>
      <c r="AA614" s="549"/>
      <c r="AB614" s="549"/>
    </row>
    <row r="615" spans="1:28" ht="13.5" customHeight="1">
      <c r="A615" s="80"/>
      <c r="B615" s="80"/>
      <c r="C615" s="80"/>
      <c r="D615" s="80"/>
      <c r="E615" s="80"/>
      <c r="F615" s="80"/>
      <c r="G615" s="80"/>
      <c r="H615" s="555"/>
      <c r="I615" s="549"/>
      <c r="J615" s="789"/>
      <c r="K615" s="556"/>
      <c r="L615" s="557"/>
      <c r="M615" s="549"/>
      <c r="N615" s="549"/>
      <c r="O615" s="549"/>
      <c r="P615" s="549"/>
      <c r="Q615" s="549"/>
      <c r="R615" s="549"/>
      <c r="S615" s="549"/>
      <c r="T615" s="549"/>
      <c r="U615" s="549"/>
      <c r="V615" s="549"/>
      <c r="W615" s="549"/>
      <c r="X615" s="549"/>
      <c r="Y615" s="549"/>
      <c r="Z615" s="549"/>
      <c r="AA615" s="549"/>
      <c r="AB615" s="549"/>
    </row>
    <row r="616" spans="1:28" ht="13.5" customHeight="1">
      <c r="A616" s="80"/>
      <c r="B616" s="80"/>
      <c r="C616" s="80"/>
      <c r="D616" s="80"/>
      <c r="E616" s="80"/>
      <c r="F616" s="80"/>
      <c r="G616" s="80"/>
      <c r="H616" s="555"/>
      <c r="I616" s="549"/>
      <c r="J616" s="789"/>
      <c r="K616" s="556"/>
      <c r="L616" s="557"/>
      <c r="M616" s="549"/>
      <c r="N616" s="549"/>
      <c r="O616" s="549"/>
      <c r="P616" s="549"/>
      <c r="Q616" s="549"/>
      <c r="R616" s="549"/>
      <c r="S616" s="549"/>
      <c r="T616" s="549"/>
      <c r="U616" s="549"/>
      <c r="V616" s="549"/>
      <c r="W616" s="549"/>
      <c r="X616" s="549"/>
      <c r="Y616" s="549"/>
      <c r="Z616" s="549"/>
      <c r="AA616" s="549"/>
      <c r="AB616" s="549"/>
    </row>
    <row r="617" spans="1:28" ht="13.5" customHeight="1">
      <c r="A617" s="80"/>
      <c r="B617" s="80"/>
      <c r="C617" s="80"/>
      <c r="D617" s="80"/>
      <c r="E617" s="80"/>
      <c r="F617" s="80"/>
      <c r="G617" s="80"/>
      <c r="H617" s="555"/>
      <c r="I617" s="549"/>
      <c r="J617" s="789"/>
      <c r="K617" s="556"/>
      <c r="L617" s="557"/>
      <c r="M617" s="549"/>
      <c r="N617" s="549"/>
      <c r="O617" s="549"/>
      <c r="P617" s="549"/>
      <c r="Q617" s="549"/>
      <c r="R617" s="549"/>
      <c r="S617" s="549"/>
      <c r="T617" s="549"/>
      <c r="U617" s="549"/>
      <c r="V617" s="549"/>
      <c r="W617" s="549"/>
      <c r="X617" s="549"/>
      <c r="Y617" s="549"/>
      <c r="Z617" s="549"/>
      <c r="AA617" s="549"/>
      <c r="AB617" s="549"/>
    </row>
    <row r="618" spans="1:28" ht="13.5" customHeight="1">
      <c r="A618" s="80"/>
      <c r="B618" s="80"/>
      <c r="C618" s="80"/>
      <c r="D618" s="80"/>
      <c r="E618" s="80"/>
      <c r="F618" s="80"/>
      <c r="G618" s="80"/>
      <c r="H618" s="555"/>
      <c r="I618" s="549"/>
      <c r="J618" s="789"/>
      <c r="K618" s="556"/>
      <c r="L618" s="557"/>
      <c r="M618" s="549"/>
      <c r="N618" s="549"/>
      <c r="O618" s="549"/>
      <c r="P618" s="549"/>
      <c r="Q618" s="549"/>
      <c r="R618" s="549"/>
      <c r="S618" s="549"/>
      <c r="T618" s="549"/>
      <c r="U618" s="549"/>
      <c r="V618" s="549"/>
      <c r="W618" s="549"/>
      <c r="X618" s="549"/>
      <c r="Y618" s="549"/>
      <c r="Z618" s="549"/>
      <c r="AA618" s="549"/>
      <c r="AB618" s="549"/>
    </row>
    <row r="619" spans="1:28" ht="13.5" customHeight="1">
      <c r="A619" s="80"/>
      <c r="B619" s="80"/>
      <c r="C619" s="80"/>
      <c r="D619" s="80"/>
      <c r="E619" s="80"/>
      <c r="F619" s="80"/>
      <c r="G619" s="80"/>
      <c r="H619" s="555"/>
      <c r="I619" s="549"/>
      <c r="J619" s="789"/>
      <c r="K619" s="556"/>
      <c r="L619" s="557"/>
      <c r="M619" s="549"/>
      <c r="N619" s="549"/>
      <c r="O619" s="549"/>
      <c r="P619" s="549"/>
      <c r="Q619" s="549"/>
      <c r="R619" s="549"/>
      <c r="S619" s="549"/>
      <c r="T619" s="549"/>
      <c r="U619" s="549"/>
      <c r="V619" s="549"/>
      <c r="W619" s="549"/>
      <c r="X619" s="549"/>
      <c r="Y619" s="549"/>
      <c r="Z619" s="549"/>
      <c r="AA619" s="549"/>
      <c r="AB619" s="549"/>
    </row>
    <row r="620" spans="1:28" ht="13.5" customHeight="1">
      <c r="A620" s="80"/>
      <c r="B620" s="80"/>
      <c r="C620" s="80"/>
      <c r="D620" s="80"/>
      <c r="E620" s="80"/>
      <c r="F620" s="80"/>
      <c r="G620" s="80"/>
      <c r="H620" s="555"/>
      <c r="I620" s="549"/>
      <c r="J620" s="789"/>
      <c r="K620" s="556"/>
      <c r="L620" s="557"/>
      <c r="M620" s="549"/>
      <c r="N620" s="549"/>
      <c r="O620" s="549"/>
      <c r="P620" s="549"/>
      <c r="Q620" s="549"/>
      <c r="R620" s="549"/>
      <c r="S620" s="549"/>
      <c r="T620" s="549"/>
      <c r="U620" s="549"/>
      <c r="V620" s="549"/>
      <c r="W620" s="549"/>
      <c r="X620" s="549"/>
      <c r="Y620" s="549"/>
      <c r="Z620" s="549"/>
      <c r="AA620" s="549"/>
      <c r="AB620" s="549"/>
    </row>
    <row r="621" spans="1:28" ht="13.5" customHeight="1">
      <c r="A621" s="80"/>
      <c r="B621" s="80"/>
      <c r="C621" s="80"/>
      <c r="D621" s="80"/>
      <c r="E621" s="80"/>
      <c r="F621" s="80"/>
      <c r="G621" s="80"/>
      <c r="H621" s="555"/>
      <c r="I621" s="549"/>
      <c r="J621" s="789"/>
      <c r="K621" s="556"/>
      <c r="L621" s="557"/>
      <c r="M621" s="549"/>
      <c r="N621" s="549"/>
      <c r="O621" s="549"/>
      <c r="P621" s="549"/>
      <c r="Q621" s="549"/>
      <c r="R621" s="549"/>
      <c r="S621" s="549"/>
      <c r="T621" s="549"/>
      <c r="U621" s="549"/>
      <c r="V621" s="549"/>
      <c r="W621" s="549"/>
      <c r="X621" s="549"/>
      <c r="Y621" s="549"/>
      <c r="Z621" s="549"/>
      <c r="AA621" s="549"/>
      <c r="AB621" s="549"/>
    </row>
    <row r="622" spans="1:28" ht="13.5" customHeight="1">
      <c r="A622" s="80"/>
      <c r="B622" s="80"/>
      <c r="C622" s="80"/>
      <c r="D622" s="80"/>
      <c r="E622" s="80"/>
      <c r="F622" s="80"/>
      <c r="G622" s="80"/>
      <c r="H622" s="555"/>
      <c r="I622" s="549"/>
      <c r="J622" s="789"/>
      <c r="K622" s="556"/>
      <c r="L622" s="557"/>
      <c r="M622" s="549"/>
      <c r="N622" s="549"/>
      <c r="O622" s="549"/>
      <c r="P622" s="549"/>
      <c r="Q622" s="549"/>
      <c r="R622" s="549"/>
      <c r="S622" s="549"/>
      <c r="T622" s="549"/>
      <c r="U622" s="549"/>
      <c r="V622" s="549"/>
      <c r="W622" s="549"/>
      <c r="X622" s="549"/>
      <c r="Y622" s="549"/>
      <c r="Z622" s="549"/>
      <c r="AA622" s="549"/>
      <c r="AB622" s="549"/>
    </row>
    <row r="623" spans="1:28" ht="13.5" customHeight="1">
      <c r="A623" s="80"/>
      <c r="B623" s="80"/>
      <c r="C623" s="80"/>
      <c r="D623" s="80"/>
      <c r="E623" s="80"/>
      <c r="F623" s="80"/>
      <c r="G623" s="80"/>
      <c r="H623" s="555"/>
      <c r="I623" s="549"/>
      <c r="J623" s="789"/>
      <c r="K623" s="556"/>
      <c r="L623" s="557"/>
      <c r="M623" s="549"/>
      <c r="N623" s="549"/>
      <c r="O623" s="549"/>
      <c r="P623" s="549"/>
      <c r="Q623" s="549"/>
      <c r="R623" s="549"/>
      <c r="S623" s="549"/>
      <c r="T623" s="549"/>
      <c r="U623" s="549"/>
      <c r="V623" s="549"/>
      <c r="W623" s="549"/>
      <c r="X623" s="549"/>
      <c r="Y623" s="549"/>
      <c r="Z623" s="549"/>
      <c r="AA623" s="549"/>
      <c r="AB623" s="549"/>
    </row>
    <row r="624" spans="1:28" ht="13.5" customHeight="1">
      <c r="A624" s="80"/>
      <c r="B624" s="80"/>
      <c r="C624" s="80"/>
      <c r="D624" s="80"/>
      <c r="E624" s="80"/>
      <c r="F624" s="80"/>
      <c r="G624" s="80"/>
      <c r="H624" s="555"/>
      <c r="I624" s="549"/>
      <c r="J624" s="789"/>
      <c r="K624" s="556"/>
      <c r="L624" s="557"/>
      <c r="M624" s="549"/>
      <c r="N624" s="549"/>
      <c r="O624" s="549"/>
      <c r="P624" s="549"/>
      <c r="Q624" s="549"/>
      <c r="R624" s="549"/>
      <c r="S624" s="549"/>
      <c r="T624" s="549"/>
      <c r="U624" s="549"/>
      <c r="V624" s="549"/>
      <c r="W624" s="549"/>
      <c r="X624" s="549"/>
      <c r="Y624" s="549"/>
      <c r="Z624" s="549"/>
      <c r="AA624" s="549"/>
      <c r="AB624" s="549"/>
    </row>
    <row r="625" spans="1:28" ht="13.5" customHeight="1">
      <c r="A625" s="80"/>
      <c r="B625" s="80"/>
      <c r="C625" s="80"/>
      <c r="D625" s="80"/>
      <c r="E625" s="80"/>
      <c r="F625" s="80"/>
      <c r="G625" s="80"/>
      <c r="H625" s="555"/>
      <c r="I625" s="549"/>
      <c r="J625" s="789"/>
      <c r="K625" s="556"/>
      <c r="L625" s="557"/>
      <c r="M625" s="549"/>
      <c r="N625" s="549"/>
      <c r="O625" s="549"/>
      <c r="P625" s="549"/>
      <c r="Q625" s="549"/>
      <c r="R625" s="549"/>
      <c r="S625" s="549"/>
      <c r="T625" s="549"/>
      <c r="U625" s="549"/>
      <c r="V625" s="549"/>
      <c r="W625" s="549"/>
      <c r="X625" s="549"/>
      <c r="Y625" s="549"/>
      <c r="Z625" s="549"/>
      <c r="AA625" s="549"/>
      <c r="AB625" s="549"/>
    </row>
    <row r="626" spans="1:28" ht="13.5" customHeight="1">
      <c r="A626" s="80"/>
      <c r="B626" s="80"/>
      <c r="C626" s="80"/>
      <c r="D626" s="80"/>
      <c r="E626" s="80"/>
      <c r="F626" s="80"/>
      <c r="G626" s="80"/>
      <c r="H626" s="555"/>
      <c r="I626" s="549"/>
      <c r="J626" s="789"/>
      <c r="K626" s="556"/>
      <c r="L626" s="557"/>
      <c r="M626" s="549"/>
      <c r="N626" s="549"/>
      <c r="O626" s="549"/>
      <c r="P626" s="549"/>
      <c r="Q626" s="549"/>
      <c r="R626" s="549"/>
      <c r="S626" s="549"/>
      <c r="T626" s="549"/>
      <c r="U626" s="549"/>
      <c r="V626" s="549"/>
      <c r="W626" s="549"/>
      <c r="X626" s="549"/>
      <c r="Y626" s="549"/>
      <c r="Z626" s="549"/>
      <c r="AA626" s="549"/>
      <c r="AB626" s="549"/>
    </row>
    <row r="627" spans="1:28" ht="13.5" customHeight="1">
      <c r="A627" s="80"/>
      <c r="B627" s="80"/>
      <c r="C627" s="80"/>
      <c r="D627" s="80"/>
      <c r="E627" s="80"/>
      <c r="F627" s="80"/>
      <c r="G627" s="80"/>
      <c r="H627" s="555"/>
      <c r="I627" s="549"/>
      <c r="J627" s="789"/>
      <c r="K627" s="556"/>
      <c r="L627" s="557"/>
      <c r="M627" s="549"/>
      <c r="N627" s="549"/>
      <c r="O627" s="549"/>
      <c r="P627" s="549"/>
      <c r="Q627" s="549"/>
      <c r="R627" s="549"/>
      <c r="S627" s="549"/>
      <c r="T627" s="549"/>
      <c r="U627" s="549"/>
      <c r="V627" s="549"/>
      <c r="W627" s="549"/>
      <c r="X627" s="549"/>
      <c r="Y627" s="549"/>
      <c r="Z627" s="549"/>
      <c r="AA627" s="549"/>
      <c r="AB627" s="549"/>
    </row>
    <row r="628" spans="1:28" ht="13.5" customHeight="1">
      <c r="A628" s="80"/>
      <c r="B628" s="80"/>
      <c r="C628" s="80"/>
      <c r="D628" s="80"/>
      <c r="E628" s="80"/>
      <c r="F628" s="80"/>
      <c r="G628" s="80"/>
      <c r="H628" s="555"/>
      <c r="I628" s="549"/>
      <c r="J628" s="789"/>
      <c r="K628" s="556"/>
      <c r="L628" s="557"/>
      <c r="M628" s="549"/>
      <c r="N628" s="549"/>
      <c r="O628" s="549"/>
      <c r="P628" s="549"/>
      <c r="Q628" s="549"/>
      <c r="R628" s="549"/>
      <c r="S628" s="549"/>
      <c r="T628" s="549"/>
      <c r="U628" s="549"/>
      <c r="V628" s="549"/>
      <c r="W628" s="549"/>
      <c r="X628" s="549"/>
      <c r="Y628" s="549"/>
      <c r="Z628" s="549"/>
      <c r="AA628" s="549"/>
      <c r="AB628" s="549"/>
    </row>
    <row r="629" spans="1:28" ht="13.5" customHeight="1">
      <c r="A629" s="80"/>
      <c r="B629" s="80"/>
      <c r="C629" s="80"/>
      <c r="D629" s="80"/>
      <c r="E629" s="80"/>
      <c r="F629" s="80"/>
      <c r="G629" s="80"/>
      <c r="H629" s="555"/>
      <c r="I629" s="549"/>
      <c r="J629" s="789"/>
      <c r="K629" s="556"/>
      <c r="L629" s="557"/>
      <c r="M629" s="549"/>
      <c r="N629" s="549"/>
      <c r="O629" s="549"/>
      <c r="P629" s="549"/>
      <c r="Q629" s="549"/>
      <c r="R629" s="549"/>
      <c r="S629" s="549"/>
      <c r="T629" s="549"/>
      <c r="U629" s="549"/>
      <c r="V629" s="549"/>
      <c r="W629" s="549"/>
      <c r="X629" s="549"/>
      <c r="Y629" s="549"/>
      <c r="Z629" s="549"/>
      <c r="AA629" s="549"/>
      <c r="AB629" s="549"/>
    </row>
    <row r="630" spans="1:28" ht="13.5" customHeight="1">
      <c r="A630" s="80"/>
      <c r="B630" s="80"/>
      <c r="C630" s="80"/>
      <c r="D630" s="80"/>
      <c r="E630" s="80"/>
      <c r="F630" s="80"/>
      <c r="G630" s="80"/>
      <c r="H630" s="555"/>
      <c r="I630" s="549"/>
      <c r="J630" s="789"/>
      <c r="K630" s="556"/>
      <c r="L630" s="557"/>
      <c r="M630" s="549"/>
      <c r="N630" s="549"/>
      <c r="O630" s="549"/>
      <c r="P630" s="549"/>
      <c r="Q630" s="549"/>
      <c r="R630" s="549"/>
      <c r="S630" s="549"/>
      <c r="T630" s="549"/>
      <c r="U630" s="549"/>
      <c r="V630" s="549"/>
      <c r="W630" s="549"/>
      <c r="X630" s="549"/>
      <c r="Y630" s="549"/>
      <c r="Z630" s="549"/>
      <c r="AA630" s="549"/>
      <c r="AB630" s="549"/>
    </row>
    <row r="631" spans="1:28" ht="13.5" customHeight="1">
      <c r="A631" s="80"/>
      <c r="B631" s="80"/>
      <c r="C631" s="80"/>
      <c r="D631" s="80"/>
      <c r="E631" s="80"/>
      <c r="F631" s="80"/>
      <c r="G631" s="80"/>
      <c r="H631" s="555"/>
      <c r="I631" s="549"/>
      <c r="J631" s="789"/>
      <c r="K631" s="556"/>
      <c r="L631" s="557"/>
      <c r="M631" s="549"/>
      <c r="N631" s="549"/>
      <c r="O631" s="549"/>
      <c r="P631" s="549"/>
      <c r="Q631" s="549"/>
      <c r="R631" s="549"/>
      <c r="S631" s="549"/>
      <c r="T631" s="549"/>
      <c r="U631" s="549"/>
      <c r="V631" s="549"/>
      <c r="W631" s="549"/>
      <c r="X631" s="549"/>
      <c r="Y631" s="549"/>
      <c r="Z631" s="549"/>
      <c r="AA631" s="549"/>
      <c r="AB631" s="549"/>
    </row>
    <row r="632" spans="1:28" ht="13.5" customHeight="1">
      <c r="A632" s="80"/>
      <c r="B632" s="80"/>
      <c r="C632" s="80"/>
      <c r="D632" s="80"/>
      <c r="E632" s="80"/>
      <c r="F632" s="80"/>
      <c r="G632" s="80"/>
      <c r="H632" s="555"/>
      <c r="I632" s="549"/>
      <c r="J632" s="789"/>
      <c r="K632" s="556"/>
      <c r="L632" s="557"/>
      <c r="M632" s="549"/>
      <c r="N632" s="549"/>
      <c r="O632" s="549"/>
      <c r="P632" s="549"/>
      <c r="Q632" s="549"/>
      <c r="R632" s="549"/>
      <c r="S632" s="549"/>
      <c r="T632" s="549"/>
      <c r="U632" s="549"/>
      <c r="V632" s="549"/>
      <c r="W632" s="549"/>
      <c r="X632" s="549"/>
      <c r="Y632" s="549"/>
      <c r="Z632" s="549"/>
      <c r="AA632" s="549"/>
      <c r="AB632" s="549"/>
    </row>
    <row r="633" spans="1:28" ht="13.5" customHeight="1">
      <c r="A633" s="80"/>
      <c r="B633" s="80"/>
      <c r="C633" s="80"/>
      <c r="D633" s="80"/>
      <c r="E633" s="80"/>
      <c r="F633" s="80"/>
      <c r="G633" s="80"/>
      <c r="H633" s="555"/>
      <c r="I633" s="549"/>
      <c r="J633" s="789"/>
      <c r="K633" s="556"/>
      <c r="L633" s="557"/>
      <c r="M633" s="549"/>
      <c r="N633" s="549"/>
      <c r="O633" s="549"/>
      <c r="P633" s="549"/>
      <c r="Q633" s="549"/>
      <c r="R633" s="549"/>
      <c r="S633" s="549"/>
      <c r="T633" s="549"/>
      <c r="U633" s="549"/>
      <c r="V633" s="549"/>
      <c r="W633" s="549"/>
      <c r="X633" s="549"/>
      <c r="Y633" s="549"/>
      <c r="Z633" s="549"/>
      <c r="AA633" s="549"/>
      <c r="AB633" s="549"/>
    </row>
    <row r="634" spans="1:28" ht="13.5" customHeight="1">
      <c r="A634" s="80"/>
      <c r="B634" s="80"/>
      <c r="C634" s="80"/>
      <c r="D634" s="80"/>
      <c r="E634" s="80"/>
      <c r="F634" s="80"/>
      <c r="G634" s="80"/>
      <c r="H634" s="555"/>
      <c r="I634" s="549"/>
      <c r="J634" s="789"/>
      <c r="K634" s="556"/>
      <c r="L634" s="557"/>
      <c r="M634" s="549"/>
      <c r="N634" s="549"/>
      <c r="O634" s="549"/>
      <c r="P634" s="549"/>
      <c r="Q634" s="549"/>
      <c r="R634" s="549"/>
      <c r="S634" s="549"/>
      <c r="T634" s="549"/>
      <c r="U634" s="549"/>
      <c r="V634" s="549"/>
      <c r="W634" s="549"/>
      <c r="X634" s="549"/>
      <c r="Y634" s="549"/>
      <c r="Z634" s="549"/>
      <c r="AA634" s="549"/>
      <c r="AB634" s="549"/>
    </row>
    <row r="635" spans="1:28" ht="13.5" customHeight="1">
      <c r="A635" s="80"/>
      <c r="B635" s="80"/>
      <c r="C635" s="80"/>
      <c r="D635" s="80"/>
      <c r="E635" s="80"/>
      <c r="F635" s="80"/>
      <c r="G635" s="80"/>
      <c r="H635" s="555"/>
      <c r="I635" s="549"/>
      <c r="J635" s="789"/>
      <c r="K635" s="556"/>
      <c r="L635" s="557"/>
      <c r="M635" s="549"/>
      <c r="N635" s="549"/>
      <c r="O635" s="549"/>
      <c r="P635" s="549"/>
      <c r="Q635" s="549"/>
      <c r="R635" s="549"/>
      <c r="S635" s="549"/>
      <c r="T635" s="549"/>
      <c r="U635" s="549"/>
      <c r="V635" s="549"/>
      <c r="W635" s="549"/>
      <c r="X635" s="549"/>
      <c r="Y635" s="549"/>
      <c r="Z635" s="549"/>
      <c r="AA635" s="549"/>
      <c r="AB635" s="549"/>
    </row>
    <row r="636" spans="1:28" ht="13.5" customHeight="1">
      <c r="A636" s="80"/>
      <c r="B636" s="80"/>
      <c r="C636" s="80"/>
      <c r="D636" s="80"/>
      <c r="E636" s="80"/>
      <c r="F636" s="80"/>
      <c r="G636" s="80"/>
      <c r="H636" s="555"/>
      <c r="I636" s="549"/>
      <c r="J636" s="789"/>
      <c r="K636" s="556"/>
      <c r="L636" s="557"/>
      <c r="M636" s="549"/>
      <c r="N636" s="549"/>
      <c r="O636" s="549"/>
      <c r="P636" s="549"/>
      <c r="Q636" s="549"/>
      <c r="R636" s="549"/>
      <c r="S636" s="549"/>
      <c r="T636" s="549"/>
      <c r="U636" s="549"/>
      <c r="V636" s="549"/>
      <c r="W636" s="549"/>
      <c r="X636" s="549"/>
      <c r="Y636" s="549"/>
      <c r="Z636" s="549"/>
      <c r="AA636" s="549"/>
      <c r="AB636" s="549"/>
    </row>
    <row r="637" spans="1:28" ht="13.5" customHeight="1">
      <c r="A637" s="80"/>
      <c r="B637" s="80"/>
      <c r="C637" s="80"/>
      <c r="D637" s="80"/>
      <c r="E637" s="80"/>
      <c r="F637" s="80"/>
      <c r="G637" s="80"/>
      <c r="H637" s="555"/>
      <c r="I637" s="549"/>
      <c r="J637" s="789"/>
      <c r="K637" s="556"/>
      <c r="L637" s="557"/>
      <c r="M637" s="549"/>
      <c r="N637" s="549"/>
      <c r="O637" s="549"/>
      <c r="P637" s="549"/>
      <c r="Q637" s="549"/>
      <c r="R637" s="549"/>
      <c r="S637" s="549"/>
      <c r="T637" s="549"/>
      <c r="U637" s="549"/>
      <c r="V637" s="549"/>
      <c r="W637" s="549"/>
      <c r="X637" s="549"/>
      <c r="Y637" s="549"/>
      <c r="Z637" s="549"/>
      <c r="AA637" s="549"/>
      <c r="AB637" s="549"/>
    </row>
    <row r="638" spans="1:28" ht="13.5" customHeight="1">
      <c r="A638" s="80"/>
      <c r="B638" s="80"/>
      <c r="C638" s="80"/>
      <c r="D638" s="80"/>
      <c r="E638" s="80"/>
      <c r="F638" s="80"/>
      <c r="G638" s="80"/>
      <c r="H638" s="555"/>
      <c r="I638" s="549"/>
      <c r="J638" s="789"/>
      <c r="K638" s="556"/>
      <c r="L638" s="557"/>
      <c r="M638" s="549"/>
      <c r="N638" s="549"/>
      <c r="O638" s="549"/>
      <c r="P638" s="549"/>
      <c r="Q638" s="549"/>
      <c r="R638" s="549"/>
      <c r="S638" s="549"/>
      <c r="T638" s="549"/>
      <c r="U638" s="549"/>
      <c r="V638" s="549"/>
      <c r="W638" s="549"/>
      <c r="X638" s="549"/>
      <c r="Y638" s="549"/>
      <c r="Z638" s="549"/>
      <c r="AA638" s="549"/>
      <c r="AB638" s="549"/>
    </row>
    <row r="639" spans="1:28" ht="13.5" customHeight="1">
      <c r="A639" s="80"/>
      <c r="B639" s="80"/>
      <c r="C639" s="80"/>
      <c r="D639" s="80"/>
      <c r="E639" s="80"/>
      <c r="F639" s="80"/>
      <c r="G639" s="80"/>
      <c r="H639" s="555"/>
      <c r="I639" s="549"/>
      <c r="J639" s="789"/>
      <c r="K639" s="556"/>
      <c r="L639" s="557"/>
      <c r="M639" s="549"/>
      <c r="N639" s="549"/>
      <c r="O639" s="549"/>
      <c r="P639" s="549"/>
      <c r="Q639" s="549"/>
      <c r="R639" s="549"/>
      <c r="S639" s="549"/>
      <c r="T639" s="549"/>
      <c r="U639" s="549"/>
      <c r="V639" s="549"/>
      <c r="W639" s="549"/>
      <c r="X639" s="549"/>
      <c r="Y639" s="549"/>
      <c r="Z639" s="549"/>
      <c r="AA639" s="549"/>
      <c r="AB639" s="549"/>
    </row>
    <row r="640" spans="1:28" ht="13.5" customHeight="1">
      <c r="A640" s="80"/>
      <c r="B640" s="80"/>
      <c r="C640" s="80"/>
      <c r="D640" s="80"/>
      <c r="E640" s="80"/>
      <c r="F640" s="80"/>
      <c r="G640" s="80"/>
      <c r="H640" s="555"/>
      <c r="I640" s="549"/>
      <c r="J640" s="789"/>
      <c r="K640" s="556"/>
      <c r="L640" s="557"/>
      <c r="M640" s="549"/>
      <c r="N640" s="549"/>
      <c r="O640" s="549"/>
      <c r="P640" s="549"/>
      <c r="Q640" s="549"/>
      <c r="R640" s="549"/>
      <c r="S640" s="549"/>
      <c r="T640" s="549"/>
      <c r="U640" s="549"/>
      <c r="V640" s="549"/>
      <c r="W640" s="549"/>
      <c r="X640" s="549"/>
      <c r="Y640" s="549"/>
      <c r="Z640" s="549"/>
      <c r="AA640" s="549"/>
      <c r="AB640" s="549"/>
    </row>
    <row r="641" spans="1:28" ht="13.5" customHeight="1">
      <c r="A641" s="80"/>
      <c r="B641" s="80"/>
      <c r="C641" s="80"/>
      <c r="D641" s="80"/>
      <c r="E641" s="80"/>
      <c r="F641" s="80"/>
      <c r="G641" s="80"/>
      <c r="H641" s="555"/>
      <c r="I641" s="549"/>
      <c r="J641" s="789"/>
      <c r="K641" s="556"/>
      <c r="L641" s="557"/>
      <c r="M641" s="549"/>
      <c r="N641" s="549"/>
      <c r="O641" s="549"/>
      <c r="P641" s="549"/>
      <c r="Q641" s="549"/>
      <c r="R641" s="549"/>
      <c r="S641" s="549"/>
      <c r="T641" s="549"/>
      <c r="U641" s="549"/>
      <c r="V641" s="549"/>
      <c r="W641" s="549"/>
      <c r="X641" s="549"/>
      <c r="Y641" s="549"/>
      <c r="Z641" s="549"/>
      <c r="AA641" s="549"/>
      <c r="AB641" s="549"/>
    </row>
    <row r="642" spans="1:28" ht="13.5" customHeight="1">
      <c r="A642" s="80"/>
      <c r="B642" s="80"/>
      <c r="C642" s="80"/>
      <c r="D642" s="80"/>
      <c r="E642" s="80"/>
      <c r="F642" s="80"/>
      <c r="G642" s="80"/>
      <c r="H642" s="555"/>
      <c r="I642" s="549"/>
      <c r="J642" s="789"/>
      <c r="K642" s="556"/>
      <c r="L642" s="557"/>
      <c r="M642" s="549"/>
      <c r="N642" s="549"/>
      <c r="O642" s="549"/>
      <c r="P642" s="549"/>
      <c r="Q642" s="549"/>
      <c r="R642" s="549"/>
      <c r="S642" s="549"/>
      <c r="T642" s="549"/>
      <c r="U642" s="549"/>
      <c r="V642" s="549"/>
      <c r="W642" s="549"/>
      <c r="X642" s="549"/>
      <c r="Y642" s="549"/>
      <c r="Z642" s="549"/>
      <c r="AA642" s="549"/>
      <c r="AB642" s="549"/>
    </row>
    <row r="643" spans="1:28" ht="13.5" customHeight="1">
      <c r="A643" s="80"/>
      <c r="B643" s="80"/>
      <c r="C643" s="80"/>
      <c r="D643" s="80"/>
      <c r="E643" s="80"/>
      <c r="F643" s="80"/>
      <c r="G643" s="80"/>
      <c r="H643" s="555"/>
      <c r="I643" s="549"/>
      <c r="J643" s="789"/>
      <c r="K643" s="556"/>
      <c r="L643" s="557"/>
      <c r="M643" s="549"/>
      <c r="N643" s="549"/>
      <c r="O643" s="549"/>
      <c r="P643" s="549"/>
      <c r="Q643" s="549"/>
      <c r="R643" s="549"/>
      <c r="S643" s="549"/>
      <c r="T643" s="549"/>
      <c r="U643" s="549"/>
      <c r="V643" s="549"/>
      <c r="W643" s="549"/>
      <c r="X643" s="549"/>
      <c r="Y643" s="549"/>
      <c r="Z643" s="549"/>
      <c r="AA643" s="549"/>
      <c r="AB643" s="549"/>
    </row>
    <row r="644" spans="1:28" ht="13.5" customHeight="1">
      <c r="A644" s="80"/>
      <c r="B644" s="80"/>
      <c r="C644" s="80"/>
      <c r="D644" s="80"/>
      <c r="E644" s="80"/>
      <c r="F644" s="80"/>
      <c r="G644" s="80"/>
      <c r="H644" s="555"/>
      <c r="I644" s="549"/>
      <c r="J644" s="789"/>
      <c r="K644" s="556"/>
      <c r="L644" s="557"/>
      <c r="M644" s="549"/>
      <c r="N644" s="549"/>
      <c r="O644" s="549"/>
      <c r="P644" s="549"/>
      <c r="Q644" s="549"/>
      <c r="R644" s="549"/>
      <c r="S644" s="549"/>
      <c r="T644" s="549"/>
      <c r="U644" s="549"/>
      <c r="V644" s="549"/>
      <c r="W644" s="549"/>
      <c r="X644" s="549"/>
      <c r="Y644" s="549"/>
      <c r="Z644" s="549"/>
      <c r="AA644" s="549"/>
      <c r="AB644" s="549"/>
    </row>
    <row r="645" spans="1:28" ht="13.5" customHeight="1">
      <c r="A645" s="80"/>
      <c r="B645" s="80"/>
      <c r="C645" s="80"/>
      <c r="D645" s="80"/>
      <c r="E645" s="80"/>
      <c r="F645" s="80"/>
      <c r="G645" s="80"/>
      <c r="H645" s="555"/>
      <c r="I645" s="549"/>
      <c r="J645" s="789"/>
      <c r="K645" s="556"/>
      <c r="L645" s="557"/>
      <c r="M645" s="549"/>
      <c r="N645" s="549"/>
      <c r="O645" s="549"/>
      <c r="P645" s="549"/>
      <c r="Q645" s="549"/>
      <c r="R645" s="549"/>
      <c r="S645" s="549"/>
      <c r="T645" s="549"/>
      <c r="U645" s="549"/>
      <c r="V645" s="549"/>
      <c r="W645" s="549"/>
      <c r="X645" s="549"/>
      <c r="Y645" s="549"/>
      <c r="Z645" s="549"/>
      <c r="AA645" s="549"/>
      <c r="AB645" s="549"/>
    </row>
    <row r="646" spans="1:28" ht="13.5" customHeight="1">
      <c r="A646" s="80"/>
      <c r="B646" s="80"/>
      <c r="C646" s="80"/>
      <c r="D646" s="80"/>
      <c r="E646" s="80"/>
      <c r="F646" s="80"/>
      <c r="G646" s="80"/>
      <c r="H646" s="555"/>
      <c r="I646" s="549"/>
      <c r="J646" s="789"/>
      <c r="K646" s="556"/>
      <c r="L646" s="557"/>
      <c r="M646" s="549"/>
      <c r="N646" s="549"/>
      <c r="O646" s="549"/>
      <c r="P646" s="549"/>
      <c r="Q646" s="549"/>
      <c r="R646" s="549"/>
      <c r="S646" s="549"/>
      <c r="T646" s="549"/>
      <c r="U646" s="549"/>
      <c r="V646" s="549"/>
      <c r="W646" s="549"/>
      <c r="X646" s="549"/>
      <c r="Y646" s="549"/>
      <c r="Z646" s="549"/>
      <c r="AA646" s="549"/>
      <c r="AB646" s="549"/>
    </row>
    <row r="647" spans="1:28" ht="13.5" customHeight="1">
      <c r="A647" s="80"/>
      <c r="B647" s="80"/>
      <c r="C647" s="80"/>
      <c r="D647" s="80"/>
      <c r="E647" s="80"/>
      <c r="F647" s="80"/>
      <c r="G647" s="80"/>
      <c r="H647" s="555"/>
      <c r="I647" s="549"/>
      <c r="J647" s="789"/>
      <c r="K647" s="556"/>
      <c r="L647" s="557"/>
      <c r="M647" s="549"/>
      <c r="N647" s="549"/>
      <c r="O647" s="549"/>
      <c r="P647" s="549"/>
      <c r="Q647" s="549"/>
      <c r="R647" s="549"/>
      <c r="S647" s="549"/>
      <c r="T647" s="549"/>
      <c r="U647" s="549"/>
      <c r="V647" s="549"/>
      <c r="W647" s="549"/>
      <c r="X647" s="549"/>
      <c r="Y647" s="549"/>
      <c r="Z647" s="549"/>
      <c r="AA647" s="549"/>
      <c r="AB647" s="549"/>
    </row>
    <row r="648" spans="1:28" ht="13.5" customHeight="1">
      <c r="A648" s="80"/>
      <c r="B648" s="80"/>
      <c r="C648" s="80"/>
      <c r="D648" s="80"/>
      <c r="E648" s="80"/>
      <c r="F648" s="80"/>
      <c r="G648" s="80"/>
      <c r="H648" s="555"/>
      <c r="I648" s="549"/>
      <c r="J648" s="789"/>
      <c r="K648" s="556"/>
      <c r="L648" s="557"/>
      <c r="M648" s="549"/>
      <c r="N648" s="549"/>
      <c r="O648" s="549"/>
      <c r="P648" s="549"/>
      <c r="Q648" s="549"/>
      <c r="R648" s="549"/>
      <c r="S648" s="549"/>
      <c r="T648" s="549"/>
      <c r="U648" s="549"/>
      <c r="V648" s="549"/>
      <c r="W648" s="549"/>
      <c r="X648" s="549"/>
      <c r="Y648" s="549"/>
      <c r="Z648" s="549"/>
      <c r="AA648" s="549"/>
      <c r="AB648" s="549"/>
    </row>
    <row r="649" spans="1:28" ht="13.5" customHeight="1">
      <c r="A649" s="80"/>
      <c r="B649" s="80"/>
      <c r="C649" s="80"/>
      <c r="D649" s="80"/>
      <c r="E649" s="80"/>
      <c r="F649" s="80"/>
      <c r="G649" s="80"/>
      <c r="H649" s="555"/>
      <c r="I649" s="549"/>
      <c r="J649" s="789"/>
      <c r="K649" s="556"/>
      <c r="L649" s="557"/>
      <c r="M649" s="549"/>
      <c r="N649" s="549"/>
      <c r="O649" s="549"/>
      <c r="P649" s="549"/>
      <c r="Q649" s="549"/>
      <c r="R649" s="549"/>
      <c r="S649" s="549"/>
      <c r="T649" s="549"/>
      <c r="U649" s="549"/>
      <c r="V649" s="549"/>
      <c r="W649" s="549"/>
      <c r="X649" s="549"/>
      <c r="Y649" s="549"/>
      <c r="Z649" s="549"/>
      <c r="AA649" s="549"/>
      <c r="AB649" s="549"/>
    </row>
    <row r="650" spans="1:28" ht="13.5" customHeight="1">
      <c r="A650" s="80"/>
      <c r="B650" s="80"/>
      <c r="C650" s="80"/>
      <c r="D650" s="80"/>
      <c r="E650" s="80"/>
      <c r="F650" s="80"/>
      <c r="G650" s="80"/>
      <c r="H650" s="555"/>
      <c r="I650" s="549"/>
      <c r="J650" s="789"/>
      <c r="K650" s="556"/>
      <c r="L650" s="557"/>
      <c r="M650" s="549"/>
      <c r="N650" s="549"/>
      <c r="O650" s="549"/>
      <c r="P650" s="549"/>
      <c r="Q650" s="549"/>
      <c r="R650" s="549"/>
      <c r="S650" s="549"/>
      <c r="T650" s="549"/>
      <c r="U650" s="549"/>
      <c r="V650" s="549"/>
      <c r="W650" s="549"/>
      <c r="X650" s="549"/>
      <c r="Y650" s="549"/>
      <c r="Z650" s="549"/>
      <c r="AA650" s="549"/>
      <c r="AB650" s="549"/>
    </row>
    <row r="651" spans="1:28" ht="13.5" customHeight="1">
      <c r="A651" s="80"/>
      <c r="B651" s="80"/>
      <c r="C651" s="80"/>
      <c r="D651" s="80"/>
      <c r="E651" s="80"/>
      <c r="F651" s="80"/>
      <c r="G651" s="80"/>
      <c r="H651" s="555"/>
      <c r="I651" s="549"/>
      <c r="J651" s="789"/>
      <c r="K651" s="556"/>
      <c r="L651" s="557"/>
      <c r="M651" s="549"/>
      <c r="N651" s="549"/>
      <c r="O651" s="549"/>
      <c r="P651" s="549"/>
      <c r="Q651" s="549"/>
      <c r="R651" s="549"/>
      <c r="S651" s="549"/>
      <c r="T651" s="549"/>
      <c r="U651" s="549"/>
      <c r="V651" s="549"/>
      <c r="W651" s="549"/>
      <c r="X651" s="549"/>
      <c r="Y651" s="549"/>
      <c r="Z651" s="549"/>
      <c r="AA651" s="549"/>
      <c r="AB651" s="549"/>
    </row>
    <row r="652" spans="1:28" ht="13.5" customHeight="1">
      <c r="A652" s="80"/>
      <c r="B652" s="80"/>
      <c r="C652" s="80"/>
      <c r="D652" s="80"/>
      <c r="E652" s="80"/>
      <c r="F652" s="80"/>
      <c r="G652" s="80"/>
      <c r="H652" s="555"/>
      <c r="I652" s="549"/>
      <c r="J652" s="789"/>
      <c r="K652" s="556"/>
      <c r="L652" s="557"/>
      <c r="M652" s="549"/>
      <c r="N652" s="549"/>
      <c r="O652" s="549"/>
      <c r="P652" s="549"/>
      <c r="Q652" s="549"/>
      <c r="R652" s="549"/>
      <c r="S652" s="549"/>
      <c r="T652" s="549"/>
      <c r="U652" s="549"/>
      <c r="V652" s="549"/>
      <c r="W652" s="549"/>
      <c r="X652" s="549"/>
      <c r="Y652" s="549"/>
      <c r="Z652" s="549"/>
      <c r="AA652" s="549"/>
      <c r="AB652" s="549"/>
    </row>
    <row r="653" spans="1:28" ht="13.5" customHeight="1">
      <c r="A653" s="80"/>
      <c r="B653" s="80"/>
      <c r="C653" s="80"/>
      <c r="D653" s="80"/>
      <c r="E653" s="80"/>
      <c r="F653" s="80"/>
      <c r="G653" s="80"/>
      <c r="H653" s="555"/>
      <c r="I653" s="549"/>
      <c r="J653" s="789"/>
      <c r="K653" s="556"/>
      <c r="L653" s="557"/>
      <c r="M653" s="549"/>
      <c r="N653" s="549"/>
      <c r="O653" s="549"/>
      <c r="P653" s="549"/>
      <c r="Q653" s="549"/>
      <c r="R653" s="549"/>
      <c r="S653" s="549"/>
      <c r="T653" s="549"/>
      <c r="U653" s="549"/>
      <c r="V653" s="549"/>
      <c r="W653" s="549"/>
      <c r="X653" s="549"/>
      <c r="Y653" s="549"/>
      <c r="Z653" s="549"/>
      <c r="AA653" s="549"/>
      <c r="AB653" s="549"/>
    </row>
    <row r="654" spans="1:28" ht="13.5" customHeight="1">
      <c r="A654" s="80"/>
      <c r="B654" s="80"/>
      <c r="C654" s="80"/>
      <c r="D654" s="80"/>
      <c r="E654" s="80"/>
      <c r="F654" s="80"/>
      <c r="G654" s="80"/>
      <c r="H654" s="555"/>
      <c r="I654" s="549"/>
      <c r="J654" s="789"/>
      <c r="K654" s="556"/>
      <c r="L654" s="557"/>
      <c r="M654" s="549"/>
      <c r="N654" s="549"/>
      <c r="O654" s="549"/>
      <c r="P654" s="549"/>
      <c r="Q654" s="549"/>
      <c r="R654" s="549"/>
      <c r="S654" s="549"/>
      <c r="T654" s="549"/>
      <c r="U654" s="549"/>
      <c r="V654" s="549"/>
      <c r="W654" s="549"/>
      <c r="X654" s="549"/>
      <c r="Y654" s="549"/>
      <c r="Z654" s="549"/>
      <c r="AA654" s="549"/>
      <c r="AB654" s="549"/>
    </row>
    <row r="655" spans="1:28" ht="13.5" customHeight="1">
      <c r="A655" s="80"/>
      <c r="B655" s="80"/>
      <c r="C655" s="80"/>
      <c r="D655" s="80"/>
      <c r="E655" s="80"/>
      <c r="F655" s="80"/>
      <c r="G655" s="80"/>
      <c r="H655" s="555"/>
      <c r="I655" s="549"/>
      <c r="J655" s="789"/>
      <c r="K655" s="556"/>
      <c r="L655" s="557"/>
      <c r="M655" s="549"/>
      <c r="N655" s="549"/>
      <c r="O655" s="549"/>
      <c r="P655" s="549"/>
      <c r="Q655" s="549"/>
      <c r="R655" s="549"/>
      <c r="S655" s="549"/>
      <c r="T655" s="549"/>
      <c r="U655" s="549"/>
      <c r="V655" s="549"/>
      <c r="W655" s="549"/>
      <c r="X655" s="549"/>
      <c r="Y655" s="549"/>
      <c r="Z655" s="549"/>
      <c r="AA655" s="549"/>
      <c r="AB655" s="549"/>
    </row>
    <row r="656" spans="1:28" ht="13.5" customHeight="1">
      <c r="A656" s="80"/>
      <c r="B656" s="80"/>
      <c r="C656" s="80"/>
      <c r="D656" s="80"/>
      <c r="E656" s="80"/>
      <c r="F656" s="80"/>
      <c r="G656" s="80"/>
      <c r="H656" s="555"/>
      <c r="I656" s="549"/>
      <c r="J656" s="789"/>
      <c r="K656" s="556"/>
      <c r="L656" s="557"/>
      <c r="M656" s="549"/>
      <c r="N656" s="549"/>
      <c r="O656" s="549"/>
      <c r="P656" s="549"/>
      <c r="Q656" s="549"/>
      <c r="R656" s="549"/>
      <c r="S656" s="549"/>
      <c r="T656" s="549"/>
      <c r="U656" s="549"/>
      <c r="V656" s="549"/>
      <c r="W656" s="549"/>
      <c r="X656" s="549"/>
      <c r="Y656" s="549"/>
      <c r="Z656" s="549"/>
      <c r="AA656" s="549"/>
      <c r="AB656" s="549"/>
    </row>
    <row r="657" spans="1:28" ht="13.5" customHeight="1">
      <c r="A657" s="80"/>
      <c r="B657" s="80"/>
      <c r="C657" s="80"/>
      <c r="D657" s="80"/>
      <c r="E657" s="80"/>
      <c r="F657" s="80"/>
      <c r="G657" s="80"/>
      <c r="H657" s="555"/>
      <c r="I657" s="549"/>
      <c r="J657" s="789"/>
      <c r="K657" s="556"/>
      <c r="L657" s="557"/>
      <c r="M657" s="549"/>
      <c r="N657" s="549"/>
      <c r="O657" s="549"/>
      <c r="P657" s="549"/>
      <c r="Q657" s="549"/>
      <c r="R657" s="549"/>
      <c r="S657" s="549"/>
      <c r="T657" s="549"/>
      <c r="U657" s="549"/>
      <c r="V657" s="549"/>
      <c r="W657" s="549"/>
      <c r="X657" s="549"/>
      <c r="Y657" s="549"/>
      <c r="Z657" s="549"/>
      <c r="AA657" s="549"/>
      <c r="AB657" s="549"/>
    </row>
    <row r="658" spans="1:28" ht="13.5" customHeight="1">
      <c r="A658" s="80"/>
      <c r="B658" s="80"/>
      <c r="C658" s="80"/>
      <c r="D658" s="80"/>
      <c r="E658" s="80"/>
      <c r="F658" s="80"/>
      <c r="G658" s="80"/>
      <c r="H658" s="555"/>
      <c r="I658" s="549"/>
      <c r="J658" s="789"/>
      <c r="K658" s="556"/>
      <c r="L658" s="557"/>
      <c r="M658" s="549"/>
      <c r="N658" s="549"/>
      <c r="O658" s="549"/>
      <c r="P658" s="549"/>
      <c r="Q658" s="549"/>
      <c r="R658" s="549"/>
      <c r="S658" s="549"/>
      <c r="T658" s="549"/>
      <c r="U658" s="549"/>
      <c r="V658" s="549"/>
      <c r="W658" s="549"/>
      <c r="X658" s="549"/>
      <c r="Y658" s="549"/>
      <c r="Z658" s="549"/>
      <c r="AA658" s="549"/>
      <c r="AB658" s="549"/>
    </row>
    <row r="659" spans="1:28" ht="13.5" customHeight="1">
      <c r="A659" s="80"/>
      <c r="B659" s="80"/>
      <c r="C659" s="80"/>
      <c r="D659" s="80"/>
      <c r="E659" s="80"/>
      <c r="F659" s="80"/>
      <c r="G659" s="80"/>
      <c r="H659" s="555"/>
      <c r="I659" s="549"/>
      <c r="J659" s="789"/>
      <c r="K659" s="556"/>
      <c r="L659" s="557"/>
      <c r="M659" s="549"/>
      <c r="N659" s="549"/>
      <c r="O659" s="549"/>
      <c r="P659" s="549"/>
      <c r="Q659" s="549"/>
      <c r="R659" s="549"/>
      <c r="S659" s="549"/>
      <c r="T659" s="549"/>
      <c r="U659" s="549"/>
      <c r="V659" s="549"/>
      <c r="W659" s="549"/>
      <c r="X659" s="549"/>
      <c r="Y659" s="549"/>
      <c r="Z659" s="549"/>
      <c r="AA659" s="549"/>
      <c r="AB659" s="549"/>
    </row>
    <row r="660" spans="1:28" ht="13.5" customHeight="1">
      <c r="A660" s="80"/>
      <c r="B660" s="80"/>
      <c r="C660" s="80"/>
      <c r="D660" s="80"/>
      <c r="E660" s="80"/>
      <c r="F660" s="80"/>
      <c r="G660" s="80"/>
      <c r="H660" s="555"/>
      <c r="I660" s="549"/>
      <c r="J660" s="789"/>
      <c r="K660" s="556"/>
      <c r="L660" s="557"/>
      <c r="M660" s="549"/>
      <c r="N660" s="549"/>
      <c r="O660" s="549"/>
      <c r="P660" s="549"/>
      <c r="Q660" s="549"/>
      <c r="R660" s="549"/>
      <c r="S660" s="549"/>
      <c r="T660" s="549"/>
      <c r="U660" s="549"/>
      <c r="V660" s="549"/>
      <c r="W660" s="549"/>
      <c r="X660" s="549"/>
      <c r="Y660" s="549"/>
      <c r="Z660" s="549"/>
      <c r="AA660" s="549"/>
      <c r="AB660" s="549"/>
    </row>
    <row r="661" spans="1:28" ht="13.5" customHeight="1">
      <c r="A661" s="80"/>
      <c r="B661" s="80"/>
      <c r="C661" s="80"/>
      <c r="D661" s="80"/>
      <c r="E661" s="80"/>
      <c r="F661" s="80"/>
      <c r="G661" s="80"/>
      <c r="H661" s="555"/>
      <c r="I661" s="549"/>
      <c r="J661" s="789"/>
      <c r="K661" s="556"/>
      <c r="L661" s="557"/>
      <c r="M661" s="549"/>
      <c r="N661" s="549"/>
      <c r="O661" s="549"/>
      <c r="P661" s="549"/>
      <c r="Q661" s="549"/>
      <c r="R661" s="549"/>
      <c r="S661" s="549"/>
      <c r="T661" s="549"/>
      <c r="U661" s="549"/>
      <c r="V661" s="549"/>
      <c r="W661" s="549"/>
      <c r="X661" s="549"/>
      <c r="Y661" s="549"/>
      <c r="Z661" s="549"/>
      <c r="AA661" s="549"/>
      <c r="AB661" s="549"/>
    </row>
    <row r="662" spans="1:28" ht="13.5" customHeight="1">
      <c r="A662" s="80"/>
      <c r="B662" s="80"/>
      <c r="C662" s="80"/>
      <c r="D662" s="80"/>
      <c r="E662" s="80"/>
      <c r="F662" s="80"/>
      <c r="G662" s="80"/>
      <c r="H662" s="555"/>
      <c r="I662" s="549"/>
      <c r="J662" s="789"/>
      <c r="K662" s="556"/>
      <c r="L662" s="557"/>
      <c r="M662" s="549"/>
      <c r="N662" s="549"/>
      <c r="O662" s="549"/>
      <c r="P662" s="549"/>
      <c r="Q662" s="549"/>
      <c r="R662" s="549"/>
      <c r="S662" s="549"/>
      <c r="T662" s="549"/>
      <c r="U662" s="549"/>
      <c r="V662" s="549"/>
      <c r="W662" s="549"/>
      <c r="X662" s="549"/>
      <c r="Y662" s="549"/>
      <c r="Z662" s="549"/>
      <c r="AA662" s="549"/>
      <c r="AB662" s="549"/>
    </row>
    <row r="663" spans="1:28" ht="13.5" customHeight="1">
      <c r="A663" s="80"/>
      <c r="B663" s="80"/>
      <c r="C663" s="80"/>
      <c r="D663" s="80"/>
      <c r="E663" s="80"/>
      <c r="F663" s="80"/>
      <c r="G663" s="80"/>
      <c r="H663" s="555"/>
      <c r="I663" s="549"/>
      <c r="J663" s="789"/>
      <c r="K663" s="556"/>
      <c r="L663" s="557"/>
      <c r="M663" s="549"/>
      <c r="N663" s="549"/>
      <c r="O663" s="549"/>
      <c r="P663" s="549"/>
      <c r="Q663" s="549"/>
      <c r="R663" s="549"/>
      <c r="S663" s="549"/>
      <c r="T663" s="549"/>
      <c r="U663" s="549"/>
      <c r="V663" s="549"/>
      <c r="W663" s="549"/>
      <c r="X663" s="549"/>
      <c r="Y663" s="549"/>
      <c r="Z663" s="549"/>
      <c r="AA663" s="549"/>
      <c r="AB663" s="549"/>
    </row>
    <row r="664" spans="1:28" ht="13.5" customHeight="1">
      <c r="A664" s="80"/>
      <c r="B664" s="80"/>
      <c r="C664" s="80"/>
      <c r="D664" s="80"/>
      <c r="E664" s="80"/>
      <c r="F664" s="80"/>
      <c r="G664" s="80"/>
      <c r="H664" s="555"/>
      <c r="I664" s="549"/>
      <c r="J664" s="789"/>
      <c r="K664" s="556"/>
      <c r="L664" s="557"/>
      <c r="M664" s="549"/>
      <c r="N664" s="549"/>
      <c r="O664" s="549"/>
      <c r="P664" s="549"/>
      <c r="Q664" s="549"/>
      <c r="R664" s="549"/>
      <c r="S664" s="549"/>
      <c r="T664" s="549"/>
      <c r="U664" s="549"/>
      <c r="V664" s="549"/>
      <c r="W664" s="549"/>
      <c r="X664" s="549"/>
      <c r="Y664" s="549"/>
      <c r="Z664" s="549"/>
      <c r="AA664" s="549"/>
      <c r="AB664" s="549"/>
    </row>
    <row r="665" spans="1:28" ht="13.5" customHeight="1">
      <c r="A665" s="80"/>
      <c r="B665" s="80"/>
      <c r="C665" s="80"/>
      <c r="D665" s="80"/>
      <c r="E665" s="80"/>
      <c r="F665" s="80"/>
      <c r="G665" s="80"/>
      <c r="H665" s="555"/>
      <c r="I665" s="549"/>
      <c r="J665" s="789"/>
      <c r="K665" s="556"/>
      <c r="L665" s="557"/>
      <c r="M665" s="549"/>
      <c r="N665" s="549"/>
      <c r="O665" s="549"/>
      <c r="P665" s="549"/>
      <c r="Q665" s="549"/>
      <c r="R665" s="549"/>
      <c r="S665" s="549"/>
      <c r="T665" s="549"/>
      <c r="U665" s="549"/>
      <c r="V665" s="549"/>
      <c r="W665" s="549"/>
      <c r="X665" s="549"/>
      <c r="Y665" s="549"/>
      <c r="Z665" s="549"/>
      <c r="AA665" s="549"/>
      <c r="AB665" s="549"/>
    </row>
    <row r="666" spans="1:28" ht="13.5" customHeight="1">
      <c r="A666" s="80"/>
      <c r="B666" s="80"/>
      <c r="C666" s="80"/>
      <c r="D666" s="80"/>
      <c r="E666" s="80"/>
      <c r="F666" s="80"/>
      <c r="G666" s="80"/>
      <c r="H666" s="555"/>
      <c r="I666" s="549"/>
      <c r="J666" s="789"/>
      <c r="K666" s="556"/>
      <c r="L666" s="557"/>
      <c r="M666" s="549"/>
      <c r="N666" s="549"/>
      <c r="O666" s="549"/>
      <c r="P666" s="549"/>
      <c r="Q666" s="549"/>
      <c r="R666" s="549"/>
      <c r="S666" s="549"/>
      <c r="T666" s="549"/>
      <c r="U666" s="549"/>
      <c r="V666" s="549"/>
      <c r="W666" s="549"/>
      <c r="X666" s="549"/>
      <c r="Y666" s="549"/>
      <c r="Z666" s="549"/>
      <c r="AA666" s="549"/>
      <c r="AB666" s="549"/>
    </row>
    <row r="667" spans="1:28" ht="13.5" customHeight="1">
      <c r="A667" s="80"/>
      <c r="B667" s="80"/>
      <c r="C667" s="80"/>
      <c r="D667" s="80"/>
      <c r="E667" s="80"/>
      <c r="F667" s="80"/>
      <c r="G667" s="80"/>
      <c r="H667" s="555"/>
      <c r="I667" s="549"/>
      <c r="J667" s="789"/>
      <c r="K667" s="556"/>
      <c r="L667" s="557"/>
      <c r="M667" s="549"/>
      <c r="N667" s="549"/>
      <c r="O667" s="549"/>
      <c r="P667" s="549"/>
      <c r="Q667" s="549"/>
      <c r="R667" s="549"/>
      <c r="S667" s="549"/>
      <c r="T667" s="549"/>
      <c r="U667" s="549"/>
      <c r="V667" s="549"/>
      <c r="W667" s="549"/>
      <c r="X667" s="549"/>
      <c r="Y667" s="549"/>
      <c r="Z667" s="549"/>
      <c r="AA667" s="549"/>
      <c r="AB667" s="549"/>
    </row>
    <row r="668" spans="1:28" ht="13.5" customHeight="1">
      <c r="A668" s="80"/>
      <c r="B668" s="80"/>
      <c r="C668" s="80"/>
      <c r="D668" s="80"/>
      <c r="E668" s="80"/>
      <c r="F668" s="80"/>
      <c r="G668" s="80"/>
      <c r="H668" s="555"/>
      <c r="I668" s="549"/>
      <c r="J668" s="789"/>
      <c r="K668" s="556"/>
      <c r="L668" s="557"/>
      <c r="M668" s="549"/>
      <c r="N668" s="549"/>
      <c r="O668" s="549"/>
      <c r="P668" s="549"/>
      <c r="Q668" s="549"/>
      <c r="R668" s="549"/>
      <c r="S668" s="549"/>
      <c r="T668" s="549"/>
      <c r="U668" s="549"/>
      <c r="V668" s="549"/>
      <c r="W668" s="549"/>
      <c r="X668" s="549"/>
      <c r="Y668" s="549"/>
      <c r="Z668" s="549"/>
      <c r="AA668" s="549"/>
      <c r="AB668" s="549"/>
    </row>
    <row r="669" spans="1:28" ht="13.5" customHeight="1">
      <c r="A669" s="80"/>
      <c r="B669" s="80"/>
      <c r="C669" s="80"/>
      <c r="D669" s="80"/>
      <c r="E669" s="80"/>
      <c r="F669" s="80"/>
      <c r="G669" s="80"/>
      <c r="H669" s="555"/>
      <c r="I669" s="549"/>
      <c r="J669" s="789"/>
      <c r="K669" s="556"/>
      <c r="L669" s="557"/>
      <c r="M669" s="549"/>
      <c r="N669" s="549"/>
      <c r="O669" s="549"/>
      <c r="P669" s="549"/>
      <c r="Q669" s="549"/>
      <c r="R669" s="549"/>
      <c r="S669" s="549"/>
      <c r="T669" s="549"/>
      <c r="U669" s="549"/>
      <c r="V669" s="549"/>
      <c r="W669" s="549"/>
      <c r="X669" s="549"/>
      <c r="Y669" s="549"/>
      <c r="Z669" s="549"/>
      <c r="AA669" s="549"/>
      <c r="AB669" s="549"/>
    </row>
    <row r="670" spans="1:28" ht="13.5" customHeight="1">
      <c r="A670" s="80"/>
      <c r="B670" s="80"/>
      <c r="C670" s="80"/>
      <c r="D670" s="80"/>
      <c r="E670" s="80"/>
      <c r="F670" s="80"/>
      <c r="G670" s="80"/>
      <c r="H670" s="555"/>
      <c r="I670" s="549"/>
      <c r="J670" s="789"/>
      <c r="K670" s="556"/>
      <c r="L670" s="557"/>
      <c r="M670" s="549"/>
      <c r="N670" s="549"/>
      <c r="O670" s="549"/>
      <c r="P670" s="549"/>
      <c r="Q670" s="549"/>
      <c r="R670" s="549"/>
      <c r="S670" s="549"/>
      <c r="T670" s="549"/>
      <c r="U670" s="549"/>
      <c r="V670" s="549"/>
      <c r="W670" s="549"/>
      <c r="X670" s="549"/>
      <c r="Y670" s="549"/>
      <c r="Z670" s="549"/>
      <c r="AA670" s="549"/>
      <c r="AB670" s="549"/>
    </row>
    <row r="671" spans="1:28" ht="13.5" customHeight="1">
      <c r="A671" s="80"/>
      <c r="B671" s="80"/>
      <c r="C671" s="80"/>
      <c r="D671" s="80"/>
      <c r="E671" s="80"/>
      <c r="F671" s="80"/>
      <c r="G671" s="80"/>
      <c r="H671" s="555"/>
      <c r="I671" s="549"/>
      <c r="J671" s="789"/>
      <c r="K671" s="556"/>
      <c r="L671" s="557"/>
      <c r="M671" s="549"/>
      <c r="N671" s="549"/>
      <c r="O671" s="549"/>
      <c r="P671" s="549"/>
      <c r="Q671" s="549"/>
      <c r="R671" s="549"/>
      <c r="S671" s="549"/>
      <c r="T671" s="549"/>
      <c r="U671" s="549"/>
      <c r="V671" s="549"/>
      <c r="W671" s="549"/>
      <c r="X671" s="549"/>
      <c r="Y671" s="549"/>
      <c r="Z671" s="549"/>
      <c r="AA671" s="549"/>
      <c r="AB671" s="549"/>
    </row>
    <row r="672" spans="1:28" ht="13.5" customHeight="1">
      <c r="A672" s="80"/>
      <c r="B672" s="80"/>
      <c r="C672" s="80"/>
      <c r="D672" s="80"/>
      <c r="E672" s="80"/>
      <c r="F672" s="80"/>
      <c r="G672" s="80"/>
      <c r="H672" s="555"/>
      <c r="I672" s="549"/>
      <c r="J672" s="789"/>
      <c r="K672" s="556"/>
      <c r="L672" s="557"/>
      <c r="M672" s="549"/>
      <c r="N672" s="549"/>
      <c r="O672" s="549"/>
      <c r="P672" s="549"/>
      <c r="Q672" s="549"/>
      <c r="R672" s="549"/>
      <c r="S672" s="549"/>
      <c r="T672" s="549"/>
      <c r="U672" s="549"/>
      <c r="V672" s="549"/>
      <c r="W672" s="549"/>
      <c r="X672" s="549"/>
      <c r="Y672" s="549"/>
      <c r="Z672" s="549"/>
      <c r="AA672" s="549"/>
      <c r="AB672" s="549"/>
    </row>
    <row r="673" spans="1:28" ht="13.5" customHeight="1">
      <c r="A673" s="80"/>
      <c r="B673" s="80"/>
      <c r="C673" s="80"/>
      <c r="D673" s="80"/>
      <c r="E673" s="80"/>
      <c r="F673" s="80"/>
      <c r="G673" s="80"/>
      <c r="H673" s="555"/>
      <c r="I673" s="549"/>
      <c r="J673" s="789"/>
      <c r="K673" s="556"/>
      <c r="L673" s="557"/>
      <c r="M673" s="549"/>
      <c r="N673" s="549"/>
      <c r="O673" s="549"/>
      <c r="P673" s="549"/>
      <c r="Q673" s="549"/>
      <c r="R673" s="549"/>
      <c r="S673" s="549"/>
      <c r="T673" s="549"/>
      <c r="U673" s="549"/>
      <c r="V673" s="549"/>
      <c r="W673" s="549"/>
      <c r="X673" s="549"/>
      <c r="Y673" s="549"/>
      <c r="Z673" s="549"/>
      <c r="AA673" s="549"/>
      <c r="AB673" s="549"/>
    </row>
    <row r="674" spans="1:28" ht="13.5" customHeight="1">
      <c r="A674" s="80"/>
      <c r="B674" s="80"/>
      <c r="C674" s="80"/>
      <c r="D674" s="80"/>
      <c r="E674" s="80"/>
      <c r="F674" s="80"/>
      <c r="G674" s="80"/>
      <c r="H674" s="555"/>
      <c r="I674" s="549"/>
      <c r="J674" s="789"/>
      <c r="K674" s="556"/>
      <c r="L674" s="557"/>
      <c r="M674" s="549"/>
      <c r="N674" s="549"/>
      <c r="O674" s="549"/>
      <c r="P674" s="549"/>
      <c r="Q674" s="549"/>
      <c r="R674" s="549"/>
      <c r="S674" s="549"/>
      <c r="T674" s="549"/>
      <c r="U674" s="549"/>
      <c r="V674" s="549"/>
      <c r="W674" s="549"/>
      <c r="X674" s="549"/>
      <c r="Y674" s="549"/>
      <c r="Z674" s="549"/>
      <c r="AA674" s="549"/>
      <c r="AB674" s="549"/>
    </row>
    <row r="675" spans="1:28" ht="13.5" customHeight="1">
      <c r="A675" s="80"/>
      <c r="B675" s="80"/>
      <c r="C675" s="80"/>
      <c r="D675" s="80"/>
      <c r="E675" s="80"/>
      <c r="F675" s="80"/>
      <c r="G675" s="80"/>
      <c r="H675" s="555"/>
      <c r="I675" s="549"/>
      <c r="J675" s="789"/>
      <c r="K675" s="556"/>
      <c r="L675" s="557"/>
      <c r="M675" s="549"/>
      <c r="N675" s="549"/>
      <c r="O675" s="549"/>
      <c r="P675" s="549"/>
      <c r="Q675" s="549"/>
      <c r="R675" s="549"/>
      <c r="S675" s="549"/>
      <c r="T675" s="549"/>
      <c r="U675" s="549"/>
      <c r="V675" s="549"/>
      <c r="W675" s="549"/>
      <c r="X675" s="549"/>
      <c r="Y675" s="549"/>
      <c r="Z675" s="549"/>
      <c r="AA675" s="549"/>
      <c r="AB675" s="549"/>
    </row>
    <row r="676" spans="1:28" ht="13.5" customHeight="1">
      <c r="A676" s="80"/>
      <c r="B676" s="80"/>
      <c r="C676" s="80"/>
      <c r="D676" s="80"/>
      <c r="E676" s="80"/>
      <c r="F676" s="80"/>
      <c r="G676" s="80"/>
      <c r="H676" s="555"/>
      <c r="I676" s="549"/>
      <c r="J676" s="789"/>
      <c r="K676" s="556"/>
      <c r="L676" s="557"/>
      <c r="M676" s="549"/>
      <c r="N676" s="549"/>
      <c r="O676" s="549"/>
      <c r="P676" s="549"/>
      <c r="Q676" s="549"/>
      <c r="R676" s="549"/>
      <c r="S676" s="549"/>
      <c r="T676" s="549"/>
      <c r="U676" s="549"/>
      <c r="V676" s="549"/>
      <c r="W676" s="549"/>
      <c r="X676" s="549"/>
      <c r="Y676" s="549"/>
      <c r="Z676" s="549"/>
      <c r="AA676" s="549"/>
      <c r="AB676" s="549"/>
    </row>
    <row r="677" spans="1:28" ht="13.5" customHeight="1">
      <c r="A677" s="80"/>
      <c r="B677" s="80"/>
      <c r="C677" s="80"/>
      <c r="D677" s="80"/>
      <c r="E677" s="80"/>
      <c r="F677" s="80"/>
      <c r="G677" s="80"/>
      <c r="H677" s="555"/>
      <c r="I677" s="549"/>
      <c r="J677" s="789"/>
      <c r="K677" s="556"/>
      <c r="L677" s="557"/>
      <c r="M677" s="549"/>
      <c r="N677" s="549"/>
      <c r="O677" s="549"/>
      <c r="P677" s="549"/>
      <c r="Q677" s="549"/>
      <c r="R677" s="549"/>
      <c r="S677" s="549"/>
      <c r="T677" s="549"/>
      <c r="U677" s="549"/>
      <c r="V677" s="549"/>
      <c r="W677" s="549"/>
      <c r="X677" s="549"/>
      <c r="Y677" s="549"/>
      <c r="Z677" s="549"/>
      <c r="AA677" s="549"/>
      <c r="AB677" s="549"/>
    </row>
    <row r="678" spans="1:28" ht="13.5" customHeight="1">
      <c r="A678" s="80"/>
      <c r="B678" s="80"/>
      <c r="C678" s="80"/>
      <c r="D678" s="80"/>
      <c r="E678" s="80"/>
      <c r="F678" s="80"/>
      <c r="G678" s="80"/>
      <c r="H678" s="555"/>
      <c r="I678" s="549"/>
      <c r="J678" s="789"/>
      <c r="K678" s="556"/>
      <c r="L678" s="557"/>
      <c r="M678" s="549"/>
      <c r="N678" s="549"/>
      <c r="O678" s="549"/>
      <c r="P678" s="549"/>
      <c r="Q678" s="549"/>
      <c r="R678" s="549"/>
      <c r="S678" s="549"/>
      <c r="T678" s="549"/>
      <c r="U678" s="549"/>
      <c r="V678" s="549"/>
      <c r="W678" s="549"/>
      <c r="X678" s="549"/>
      <c r="Y678" s="549"/>
      <c r="Z678" s="549"/>
      <c r="AA678" s="549"/>
      <c r="AB678" s="549"/>
    </row>
    <row r="679" spans="1:28" ht="13.5" customHeight="1">
      <c r="A679" s="80"/>
      <c r="B679" s="80"/>
      <c r="C679" s="80"/>
      <c r="D679" s="80"/>
      <c r="E679" s="80"/>
      <c r="F679" s="80"/>
      <c r="G679" s="80"/>
      <c r="H679" s="555"/>
      <c r="I679" s="549"/>
      <c r="J679" s="789"/>
      <c r="K679" s="556"/>
      <c r="L679" s="557"/>
      <c r="M679" s="549"/>
      <c r="N679" s="549"/>
      <c r="O679" s="549"/>
      <c r="P679" s="549"/>
      <c r="Q679" s="549"/>
      <c r="R679" s="549"/>
      <c r="S679" s="549"/>
      <c r="T679" s="549"/>
      <c r="U679" s="549"/>
      <c r="V679" s="549"/>
      <c r="W679" s="549"/>
      <c r="X679" s="549"/>
      <c r="Y679" s="549"/>
      <c r="Z679" s="549"/>
      <c r="AA679" s="549"/>
      <c r="AB679" s="549"/>
    </row>
    <row r="680" spans="1:28" ht="13.5" customHeight="1">
      <c r="A680" s="80"/>
      <c r="B680" s="80"/>
      <c r="C680" s="80"/>
      <c r="D680" s="80"/>
      <c r="E680" s="80"/>
      <c r="F680" s="80"/>
      <c r="G680" s="80"/>
      <c r="H680" s="555"/>
      <c r="I680" s="549"/>
      <c r="J680" s="789"/>
      <c r="K680" s="556"/>
      <c r="L680" s="557"/>
      <c r="M680" s="549"/>
      <c r="N680" s="549"/>
      <c r="O680" s="549"/>
      <c r="P680" s="549"/>
      <c r="Q680" s="549"/>
      <c r="R680" s="549"/>
      <c r="S680" s="549"/>
      <c r="T680" s="549"/>
      <c r="U680" s="549"/>
      <c r="V680" s="549"/>
      <c r="W680" s="549"/>
      <c r="X680" s="549"/>
      <c r="Y680" s="549"/>
      <c r="Z680" s="549"/>
      <c r="AA680" s="549"/>
      <c r="AB680" s="549"/>
    </row>
    <row r="681" spans="1:28" ht="13.5" customHeight="1">
      <c r="A681" s="80"/>
      <c r="B681" s="80"/>
      <c r="C681" s="80"/>
      <c r="D681" s="80"/>
      <c r="E681" s="80"/>
      <c r="F681" s="80"/>
      <c r="G681" s="80"/>
      <c r="H681" s="555"/>
      <c r="I681" s="549"/>
      <c r="J681" s="789"/>
      <c r="K681" s="556"/>
      <c r="L681" s="557"/>
      <c r="M681" s="549"/>
      <c r="N681" s="549"/>
      <c r="O681" s="549"/>
      <c r="P681" s="549"/>
      <c r="Q681" s="549"/>
      <c r="R681" s="549"/>
      <c r="S681" s="549"/>
      <c r="T681" s="549"/>
      <c r="U681" s="549"/>
      <c r="V681" s="549"/>
      <c r="W681" s="549"/>
      <c r="X681" s="549"/>
      <c r="Y681" s="549"/>
      <c r="Z681" s="549"/>
      <c r="AA681" s="549"/>
      <c r="AB681" s="549"/>
    </row>
    <row r="682" spans="1:28" ht="13.5" customHeight="1">
      <c r="A682" s="80"/>
      <c r="B682" s="80"/>
      <c r="C682" s="80"/>
      <c r="D682" s="80"/>
      <c r="E682" s="80"/>
      <c r="F682" s="80"/>
      <c r="G682" s="80"/>
      <c r="H682" s="555"/>
      <c r="I682" s="549"/>
      <c r="J682" s="789"/>
      <c r="K682" s="556"/>
      <c r="L682" s="557"/>
      <c r="M682" s="549"/>
      <c r="N682" s="549"/>
      <c r="O682" s="549"/>
      <c r="P682" s="549"/>
      <c r="Q682" s="549"/>
      <c r="R682" s="549"/>
      <c r="S682" s="549"/>
      <c r="T682" s="549"/>
      <c r="U682" s="549"/>
      <c r="V682" s="549"/>
      <c r="W682" s="549"/>
      <c r="X682" s="549"/>
      <c r="Y682" s="549"/>
      <c r="Z682" s="549"/>
      <c r="AA682" s="549"/>
      <c r="AB682" s="549"/>
    </row>
    <row r="683" spans="1:28" ht="13.5" customHeight="1">
      <c r="A683" s="80"/>
      <c r="B683" s="80"/>
      <c r="C683" s="80"/>
      <c r="D683" s="80"/>
      <c r="E683" s="80"/>
      <c r="F683" s="80"/>
      <c r="G683" s="80"/>
      <c r="H683" s="555"/>
      <c r="I683" s="549"/>
      <c r="J683" s="789"/>
      <c r="K683" s="556"/>
      <c r="L683" s="557"/>
      <c r="M683" s="549"/>
      <c r="N683" s="549"/>
      <c r="O683" s="549"/>
      <c r="P683" s="549"/>
      <c r="Q683" s="549"/>
      <c r="R683" s="549"/>
      <c r="S683" s="549"/>
      <c r="T683" s="549"/>
      <c r="U683" s="549"/>
      <c r="V683" s="549"/>
      <c r="W683" s="549"/>
      <c r="X683" s="549"/>
      <c r="Y683" s="549"/>
      <c r="Z683" s="549"/>
      <c r="AA683" s="549"/>
      <c r="AB683" s="549"/>
    </row>
    <row r="684" spans="1:28" ht="13.5" customHeight="1">
      <c r="A684" s="80"/>
      <c r="B684" s="80"/>
      <c r="C684" s="80"/>
      <c r="D684" s="80"/>
      <c r="E684" s="80"/>
      <c r="F684" s="80"/>
      <c r="G684" s="80"/>
      <c r="H684" s="555"/>
      <c r="I684" s="549"/>
      <c r="J684" s="789"/>
      <c r="K684" s="556"/>
      <c r="L684" s="557"/>
      <c r="M684" s="549"/>
      <c r="N684" s="549"/>
      <c r="O684" s="549"/>
      <c r="P684" s="549"/>
      <c r="Q684" s="549"/>
      <c r="R684" s="549"/>
      <c r="S684" s="549"/>
      <c r="T684" s="549"/>
      <c r="U684" s="549"/>
      <c r="V684" s="549"/>
      <c r="W684" s="549"/>
      <c r="X684" s="549"/>
      <c r="Y684" s="549"/>
      <c r="Z684" s="549"/>
      <c r="AA684" s="549"/>
      <c r="AB684" s="549"/>
    </row>
    <row r="685" spans="1:28" ht="13.5" customHeight="1">
      <c r="A685" s="80"/>
      <c r="B685" s="80"/>
      <c r="C685" s="80"/>
      <c r="D685" s="80"/>
      <c r="E685" s="80"/>
      <c r="F685" s="80"/>
      <c r="G685" s="80"/>
      <c r="H685" s="555"/>
      <c r="I685" s="549"/>
      <c r="J685" s="789"/>
      <c r="K685" s="556"/>
      <c r="L685" s="557"/>
      <c r="M685" s="549"/>
      <c r="N685" s="549"/>
      <c r="O685" s="549"/>
      <c r="P685" s="549"/>
      <c r="Q685" s="549"/>
      <c r="R685" s="549"/>
      <c r="S685" s="549"/>
      <c r="T685" s="549"/>
      <c r="U685" s="549"/>
      <c r="V685" s="549"/>
      <c r="W685" s="549"/>
      <c r="X685" s="549"/>
      <c r="Y685" s="549"/>
      <c r="Z685" s="549"/>
      <c r="AA685" s="549"/>
      <c r="AB685" s="549"/>
    </row>
    <row r="686" spans="1:28" ht="13.5" customHeight="1">
      <c r="A686" s="80"/>
      <c r="B686" s="80"/>
      <c r="C686" s="80"/>
      <c r="D686" s="80"/>
      <c r="E686" s="80"/>
      <c r="F686" s="80"/>
      <c r="G686" s="80"/>
      <c r="H686" s="555"/>
      <c r="I686" s="549"/>
      <c r="J686" s="789"/>
      <c r="K686" s="556"/>
      <c r="L686" s="557"/>
      <c r="M686" s="549"/>
      <c r="N686" s="549"/>
      <c r="O686" s="549"/>
      <c r="P686" s="549"/>
      <c r="Q686" s="549"/>
      <c r="R686" s="549"/>
      <c r="S686" s="549"/>
      <c r="T686" s="549"/>
      <c r="U686" s="549"/>
      <c r="V686" s="549"/>
      <c r="W686" s="549"/>
      <c r="X686" s="549"/>
      <c r="Y686" s="549"/>
      <c r="Z686" s="549"/>
      <c r="AA686" s="549"/>
      <c r="AB686" s="549"/>
    </row>
    <row r="687" spans="1:28" ht="13.5" customHeight="1">
      <c r="A687" s="80"/>
      <c r="B687" s="80"/>
      <c r="C687" s="80"/>
      <c r="D687" s="80"/>
      <c r="E687" s="80"/>
      <c r="F687" s="80"/>
      <c r="G687" s="80"/>
      <c r="H687" s="555"/>
      <c r="I687" s="549"/>
      <c r="J687" s="789"/>
      <c r="K687" s="556"/>
      <c r="L687" s="557"/>
      <c r="M687" s="549"/>
      <c r="N687" s="549"/>
      <c r="O687" s="549"/>
      <c r="P687" s="549"/>
      <c r="Q687" s="549"/>
      <c r="R687" s="549"/>
      <c r="S687" s="549"/>
      <c r="T687" s="549"/>
      <c r="U687" s="549"/>
      <c r="V687" s="549"/>
      <c r="W687" s="549"/>
      <c r="X687" s="549"/>
      <c r="Y687" s="549"/>
      <c r="Z687" s="549"/>
      <c r="AA687" s="549"/>
      <c r="AB687" s="549"/>
    </row>
    <row r="688" spans="1:28" ht="13.5" customHeight="1">
      <c r="A688" s="80"/>
      <c r="B688" s="80"/>
      <c r="C688" s="80"/>
      <c r="D688" s="80"/>
      <c r="E688" s="80"/>
      <c r="F688" s="80"/>
      <c r="G688" s="80"/>
      <c r="H688" s="555"/>
      <c r="I688" s="549"/>
      <c r="J688" s="789"/>
      <c r="K688" s="556"/>
      <c r="L688" s="557"/>
      <c r="M688" s="549"/>
      <c r="N688" s="549"/>
      <c r="O688" s="549"/>
      <c r="P688" s="549"/>
      <c r="Q688" s="549"/>
      <c r="R688" s="549"/>
      <c r="S688" s="549"/>
      <c r="T688" s="549"/>
      <c r="U688" s="549"/>
      <c r="V688" s="549"/>
      <c r="W688" s="549"/>
      <c r="X688" s="549"/>
      <c r="Y688" s="549"/>
      <c r="Z688" s="549"/>
      <c r="AA688" s="549"/>
      <c r="AB688" s="549"/>
    </row>
    <row r="689" spans="1:28" ht="13.5" customHeight="1">
      <c r="A689" s="80"/>
      <c r="B689" s="80"/>
      <c r="C689" s="80"/>
      <c r="D689" s="80"/>
      <c r="E689" s="80"/>
      <c r="F689" s="80"/>
      <c r="G689" s="80"/>
      <c r="H689" s="555"/>
      <c r="I689" s="549"/>
      <c r="J689" s="789"/>
      <c r="K689" s="556"/>
      <c r="L689" s="557"/>
      <c r="M689" s="549"/>
      <c r="N689" s="549"/>
      <c r="O689" s="549"/>
      <c r="P689" s="549"/>
      <c r="Q689" s="549"/>
      <c r="R689" s="549"/>
      <c r="S689" s="549"/>
      <c r="T689" s="549"/>
      <c r="U689" s="549"/>
      <c r="V689" s="549"/>
      <c r="W689" s="549"/>
      <c r="X689" s="549"/>
      <c r="Y689" s="549"/>
      <c r="Z689" s="549"/>
      <c r="AA689" s="549"/>
      <c r="AB689" s="549"/>
    </row>
    <row r="690" spans="1:28" ht="13.5" customHeight="1">
      <c r="A690" s="80"/>
      <c r="B690" s="80"/>
      <c r="C690" s="80"/>
      <c r="D690" s="80"/>
      <c r="E690" s="80"/>
      <c r="F690" s="80"/>
      <c r="G690" s="80"/>
      <c r="H690" s="555"/>
      <c r="I690" s="549"/>
      <c r="J690" s="789"/>
      <c r="K690" s="556"/>
      <c r="L690" s="557"/>
      <c r="M690" s="549"/>
      <c r="N690" s="549"/>
      <c r="O690" s="549"/>
      <c r="P690" s="549"/>
      <c r="Q690" s="549"/>
      <c r="R690" s="549"/>
      <c r="S690" s="549"/>
      <c r="T690" s="549"/>
      <c r="U690" s="549"/>
      <c r="V690" s="549"/>
      <c r="W690" s="549"/>
      <c r="X690" s="549"/>
      <c r="Y690" s="549"/>
      <c r="Z690" s="549"/>
      <c r="AA690" s="549"/>
      <c r="AB690" s="549"/>
    </row>
    <row r="691" spans="1:28" ht="13.5" customHeight="1">
      <c r="A691" s="80"/>
      <c r="B691" s="80"/>
      <c r="C691" s="80"/>
      <c r="D691" s="80"/>
      <c r="E691" s="80"/>
      <c r="F691" s="80"/>
      <c r="G691" s="80"/>
      <c r="H691" s="555"/>
      <c r="I691" s="549"/>
      <c r="J691" s="789"/>
      <c r="K691" s="556"/>
      <c r="L691" s="557"/>
      <c r="M691" s="549"/>
      <c r="N691" s="549"/>
      <c r="O691" s="549"/>
      <c r="P691" s="549"/>
      <c r="Q691" s="549"/>
      <c r="R691" s="549"/>
      <c r="S691" s="549"/>
      <c r="T691" s="549"/>
      <c r="U691" s="549"/>
      <c r="V691" s="549"/>
      <c r="W691" s="549"/>
      <c r="X691" s="549"/>
      <c r="Y691" s="549"/>
      <c r="Z691" s="549"/>
      <c r="AA691" s="549"/>
      <c r="AB691" s="549"/>
    </row>
    <row r="692" spans="1:28" ht="13.5" customHeight="1">
      <c r="A692" s="80"/>
      <c r="B692" s="80"/>
      <c r="C692" s="80"/>
      <c r="D692" s="80"/>
      <c r="E692" s="80"/>
      <c r="F692" s="80"/>
      <c r="G692" s="80"/>
      <c r="H692" s="555"/>
      <c r="I692" s="549"/>
      <c r="J692" s="789"/>
      <c r="K692" s="556"/>
      <c r="L692" s="557"/>
      <c r="M692" s="549"/>
      <c r="N692" s="549"/>
      <c r="O692" s="549"/>
      <c r="P692" s="549"/>
      <c r="Q692" s="549"/>
      <c r="R692" s="549"/>
      <c r="S692" s="549"/>
      <c r="T692" s="549"/>
      <c r="U692" s="549"/>
      <c r="V692" s="549"/>
      <c r="W692" s="549"/>
      <c r="X692" s="549"/>
      <c r="Y692" s="549"/>
      <c r="Z692" s="549"/>
      <c r="AA692" s="549"/>
      <c r="AB692" s="549"/>
    </row>
    <row r="693" spans="1:28" ht="13.5" customHeight="1">
      <c r="A693" s="80"/>
      <c r="B693" s="80"/>
      <c r="C693" s="80"/>
      <c r="D693" s="80"/>
      <c r="E693" s="80"/>
      <c r="F693" s="80"/>
      <c r="G693" s="80"/>
      <c r="H693" s="555"/>
      <c r="I693" s="549"/>
      <c r="J693" s="789"/>
      <c r="K693" s="556"/>
      <c r="L693" s="557"/>
      <c r="M693" s="549"/>
      <c r="N693" s="549"/>
      <c r="O693" s="549"/>
      <c r="P693" s="549"/>
      <c r="Q693" s="549"/>
      <c r="R693" s="549"/>
      <c r="S693" s="549"/>
      <c r="T693" s="549"/>
      <c r="U693" s="549"/>
      <c r="V693" s="549"/>
      <c r="W693" s="549"/>
      <c r="X693" s="549"/>
      <c r="Y693" s="549"/>
      <c r="Z693" s="549"/>
      <c r="AA693" s="549"/>
      <c r="AB693" s="549"/>
    </row>
    <row r="694" spans="1:28" ht="13.5" customHeight="1">
      <c r="A694" s="80"/>
      <c r="B694" s="80"/>
      <c r="C694" s="80"/>
      <c r="D694" s="80"/>
      <c r="E694" s="80"/>
      <c r="F694" s="80"/>
      <c r="G694" s="80"/>
      <c r="H694" s="555"/>
      <c r="I694" s="549"/>
      <c r="J694" s="789"/>
      <c r="K694" s="556"/>
      <c r="L694" s="557"/>
      <c r="M694" s="549"/>
      <c r="N694" s="549"/>
      <c r="O694" s="549"/>
      <c r="P694" s="549"/>
      <c r="Q694" s="549"/>
      <c r="R694" s="549"/>
      <c r="S694" s="549"/>
      <c r="T694" s="549"/>
      <c r="U694" s="549"/>
      <c r="V694" s="549"/>
      <c r="W694" s="549"/>
      <c r="X694" s="549"/>
      <c r="Y694" s="549"/>
      <c r="Z694" s="549"/>
      <c r="AA694" s="549"/>
      <c r="AB694" s="549"/>
    </row>
    <row r="695" spans="1:28" ht="13.5" customHeight="1">
      <c r="A695" s="80"/>
      <c r="B695" s="80"/>
      <c r="C695" s="80"/>
      <c r="D695" s="80"/>
      <c r="E695" s="80"/>
      <c r="F695" s="80"/>
      <c r="G695" s="80"/>
      <c r="H695" s="555"/>
      <c r="I695" s="549"/>
      <c r="J695" s="789"/>
      <c r="K695" s="556"/>
      <c r="L695" s="557"/>
      <c r="M695" s="549"/>
      <c r="N695" s="549"/>
      <c r="O695" s="549"/>
      <c r="P695" s="549"/>
      <c r="Q695" s="549"/>
      <c r="R695" s="549"/>
      <c r="S695" s="549"/>
      <c r="T695" s="549"/>
      <c r="U695" s="549"/>
      <c r="V695" s="549"/>
      <c r="W695" s="549"/>
      <c r="X695" s="549"/>
      <c r="Y695" s="549"/>
      <c r="Z695" s="549"/>
      <c r="AA695" s="549"/>
      <c r="AB695" s="549"/>
    </row>
    <row r="696" spans="1:28" ht="13.5" customHeight="1">
      <c r="A696" s="80"/>
      <c r="B696" s="80"/>
      <c r="C696" s="80"/>
      <c r="D696" s="80"/>
      <c r="E696" s="80"/>
      <c r="F696" s="80"/>
      <c r="G696" s="80"/>
      <c r="H696" s="555"/>
      <c r="I696" s="549"/>
      <c r="J696" s="789"/>
      <c r="K696" s="556"/>
      <c r="L696" s="557"/>
      <c r="M696" s="549"/>
      <c r="N696" s="549"/>
      <c r="O696" s="549"/>
      <c r="P696" s="549"/>
      <c r="Q696" s="549"/>
      <c r="R696" s="549"/>
      <c r="S696" s="549"/>
      <c r="T696" s="549"/>
      <c r="U696" s="549"/>
      <c r="V696" s="549"/>
      <c r="W696" s="549"/>
      <c r="X696" s="549"/>
      <c r="Y696" s="549"/>
      <c r="Z696" s="549"/>
      <c r="AA696" s="549"/>
      <c r="AB696" s="549"/>
    </row>
    <row r="697" spans="1:28" ht="13.5" customHeight="1">
      <c r="A697" s="80"/>
      <c r="B697" s="80"/>
      <c r="C697" s="80"/>
      <c r="D697" s="80"/>
      <c r="E697" s="80"/>
      <c r="F697" s="80"/>
      <c r="G697" s="80"/>
      <c r="H697" s="555"/>
      <c r="I697" s="549"/>
      <c r="J697" s="789"/>
      <c r="K697" s="556"/>
      <c r="L697" s="557"/>
      <c r="M697" s="549"/>
      <c r="N697" s="549"/>
      <c r="O697" s="549"/>
      <c r="P697" s="549"/>
      <c r="Q697" s="549"/>
      <c r="R697" s="549"/>
      <c r="S697" s="549"/>
      <c r="T697" s="549"/>
      <c r="U697" s="549"/>
      <c r="V697" s="549"/>
      <c r="W697" s="549"/>
      <c r="X697" s="549"/>
      <c r="Y697" s="549"/>
      <c r="Z697" s="549"/>
      <c r="AA697" s="549"/>
      <c r="AB697" s="549"/>
    </row>
    <row r="698" spans="1:28" ht="13.5" customHeight="1">
      <c r="A698" s="80"/>
      <c r="B698" s="80"/>
      <c r="C698" s="80"/>
      <c r="D698" s="80"/>
      <c r="E698" s="80"/>
      <c r="F698" s="80"/>
      <c r="G698" s="80"/>
      <c r="H698" s="555"/>
      <c r="I698" s="549"/>
      <c r="J698" s="789"/>
      <c r="K698" s="556"/>
      <c r="L698" s="557"/>
      <c r="M698" s="549"/>
      <c r="N698" s="549"/>
      <c r="O698" s="549"/>
      <c r="P698" s="549"/>
      <c r="Q698" s="549"/>
      <c r="R698" s="549"/>
      <c r="S698" s="549"/>
      <c r="T698" s="549"/>
      <c r="U698" s="549"/>
      <c r="V698" s="549"/>
      <c r="W698" s="549"/>
      <c r="X698" s="549"/>
      <c r="Y698" s="549"/>
      <c r="Z698" s="549"/>
      <c r="AA698" s="549"/>
      <c r="AB698" s="549"/>
    </row>
    <row r="699" spans="1:28" ht="13.5" customHeight="1">
      <c r="A699" s="80"/>
      <c r="B699" s="80"/>
      <c r="C699" s="80"/>
      <c r="D699" s="80"/>
      <c r="E699" s="80"/>
      <c r="F699" s="80"/>
      <c r="G699" s="80"/>
      <c r="H699" s="555"/>
      <c r="I699" s="549"/>
      <c r="J699" s="789"/>
      <c r="K699" s="556"/>
      <c r="L699" s="557"/>
      <c r="M699" s="549"/>
      <c r="N699" s="549"/>
      <c r="O699" s="549"/>
      <c r="P699" s="549"/>
      <c r="Q699" s="549"/>
      <c r="R699" s="549"/>
      <c r="S699" s="549"/>
      <c r="T699" s="549"/>
      <c r="U699" s="549"/>
      <c r="V699" s="549"/>
      <c r="W699" s="549"/>
      <c r="X699" s="549"/>
      <c r="Y699" s="549"/>
      <c r="Z699" s="549"/>
      <c r="AA699" s="549"/>
      <c r="AB699" s="549"/>
    </row>
    <row r="700" spans="1:28" ht="13.5" customHeight="1">
      <c r="A700" s="80"/>
      <c r="B700" s="80"/>
      <c r="C700" s="80"/>
      <c r="D700" s="80"/>
      <c r="E700" s="80"/>
      <c r="F700" s="80"/>
      <c r="G700" s="80"/>
      <c r="H700" s="555"/>
      <c r="I700" s="549"/>
      <c r="J700" s="789"/>
      <c r="K700" s="556"/>
      <c r="L700" s="557"/>
      <c r="M700" s="549"/>
      <c r="N700" s="549"/>
      <c r="O700" s="549"/>
      <c r="P700" s="549"/>
      <c r="Q700" s="549"/>
      <c r="R700" s="549"/>
      <c r="S700" s="549"/>
      <c r="T700" s="549"/>
      <c r="U700" s="549"/>
      <c r="V700" s="549"/>
      <c r="W700" s="549"/>
      <c r="X700" s="549"/>
      <c r="Y700" s="549"/>
      <c r="Z700" s="549"/>
      <c r="AA700" s="549"/>
      <c r="AB700" s="549"/>
    </row>
    <row r="701" spans="1:28" ht="13.5" customHeight="1">
      <c r="A701" s="80"/>
      <c r="B701" s="80"/>
      <c r="C701" s="80"/>
      <c r="D701" s="80"/>
      <c r="E701" s="80"/>
      <c r="F701" s="80"/>
      <c r="G701" s="80"/>
      <c r="H701" s="555"/>
      <c r="I701" s="549"/>
      <c r="J701" s="789"/>
      <c r="K701" s="556"/>
      <c r="L701" s="557"/>
      <c r="M701" s="549"/>
      <c r="N701" s="549"/>
      <c r="O701" s="549"/>
      <c r="P701" s="549"/>
      <c r="Q701" s="549"/>
      <c r="R701" s="549"/>
      <c r="S701" s="549"/>
      <c r="T701" s="549"/>
      <c r="U701" s="549"/>
      <c r="V701" s="549"/>
      <c r="W701" s="549"/>
      <c r="X701" s="549"/>
      <c r="Y701" s="549"/>
      <c r="Z701" s="549"/>
      <c r="AA701" s="549"/>
      <c r="AB701" s="549"/>
    </row>
    <row r="702" spans="1:28" ht="13.5" customHeight="1">
      <c r="A702" s="80"/>
      <c r="B702" s="80"/>
      <c r="C702" s="80"/>
      <c r="D702" s="80"/>
      <c r="E702" s="80"/>
      <c r="F702" s="80"/>
      <c r="G702" s="80"/>
      <c r="H702" s="555"/>
      <c r="I702" s="549"/>
      <c r="J702" s="789"/>
      <c r="K702" s="556"/>
      <c r="L702" s="557"/>
      <c r="M702" s="549"/>
      <c r="N702" s="549"/>
      <c r="O702" s="549"/>
      <c r="P702" s="549"/>
      <c r="Q702" s="549"/>
      <c r="R702" s="549"/>
      <c r="S702" s="549"/>
      <c r="T702" s="549"/>
      <c r="U702" s="549"/>
      <c r="V702" s="549"/>
      <c r="W702" s="549"/>
      <c r="X702" s="549"/>
      <c r="Y702" s="549"/>
      <c r="Z702" s="549"/>
      <c r="AA702" s="549"/>
      <c r="AB702" s="549"/>
    </row>
    <row r="703" spans="1:28" ht="13.5" customHeight="1">
      <c r="A703" s="80"/>
      <c r="B703" s="80"/>
      <c r="C703" s="80"/>
      <c r="D703" s="80"/>
      <c r="E703" s="80"/>
      <c r="F703" s="80"/>
      <c r="G703" s="80"/>
      <c r="H703" s="555"/>
      <c r="I703" s="549"/>
      <c r="J703" s="789"/>
      <c r="K703" s="556"/>
      <c r="L703" s="557"/>
      <c r="M703" s="549"/>
      <c r="N703" s="549"/>
      <c r="O703" s="549"/>
      <c r="P703" s="549"/>
      <c r="Q703" s="549"/>
      <c r="R703" s="549"/>
      <c r="S703" s="549"/>
      <c r="T703" s="549"/>
      <c r="U703" s="549"/>
      <c r="V703" s="549"/>
      <c r="W703" s="549"/>
      <c r="X703" s="549"/>
      <c r="Y703" s="549"/>
      <c r="Z703" s="549"/>
      <c r="AA703" s="549"/>
      <c r="AB703" s="549"/>
    </row>
    <row r="704" spans="1:28" ht="13.5" customHeight="1">
      <c r="A704" s="80"/>
      <c r="B704" s="80"/>
      <c r="C704" s="80"/>
      <c r="D704" s="80"/>
      <c r="E704" s="80"/>
      <c r="F704" s="80"/>
      <c r="G704" s="80"/>
      <c r="H704" s="555"/>
      <c r="I704" s="549"/>
      <c r="J704" s="789"/>
      <c r="K704" s="556"/>
      <c r="L704" s="557"/>
      <c r="M704" s="549"/>
      <c r="N704" s="549"/>
      <c r="O704" s="549"/>
      <c r="P704" s="549"/>
      <c r="Q704" s="549"/>
      <c r="R704" s="549"/>
      <c r="S704" s="549"/>
      <c r="T704" s="549"/>
      <c r="U704" s="549"/>
      <c r="V704" s="549"/>
      <c r="W704" s="549"/>
      <c r="X704" s="549"/>
      <c r="Y704" s="549"/>
      <c r="Z704" s="549"/>
      <c r="AA704" s="549"/>
      <c r="AB704" s="549"/>
    </row>
    <row r="705" spans="1:28" ht="13.5" customHeight="1">
      <c r="A705" s="80"/>
      <c r="B705" s="80"/>
      <c r="C705" s="80"/>
      <c r="D705" s="80"/>
      <c r="E705" s="80"/>
      <c r="F705" s="80"/>
      <c r="G705" s="80"/>
      <c r="H705" s="555"/>
      <c r="I705" s="549"/>
      <c r="J705" s="789"/>
      <c r="K705" s="556"/>
      <c r="L705" s="557"/>
      <c r="M705" s="549"/>
      <c r="N705" s="549"/>
      <c r="O705" s="549"/>
      <c r="P705" s="549"/>
      <c r="Q705" s="549"/>
      <c r="R705" s="549"/>
      <c r="S705" s="549"/>
      <c r="T705" s="549"/>
      <c r="U705" s="549"/>
      <c r="V705" s="549"/>
      <c r="W705" s="549"/>
      <c r="X705" s="549"/>
      <c r="Y705" s="549"/>
      <c r="Z705" s="549"/>
      <c r="AA705" s="549"/>
      <c r="AB705" s="549"/>
    </row>
    <row r="706" spans="1:28" ht="13.5" customHeight="1">
      <c r="A706" s="80"/>
      <c r="B706" s="80"/>
      <c r="C706" s="80"/>
      <c r="D706" s="80"/>
      <c r="E706" s="80"/>
      <c r="F706" s="80"/>
      <c r="G706" s="80"/>
      <c r="H706" s="555"/>
      <c r="I706" s="549"/>
      <c r="J706" s="789"/>
      <c r="K706" s="556"/>
      <c r="L706" s="557"/>
      <c r="M706" s="549"/>
      <c r="N706" s="549"/>
      <c r="O706" s="549"/>
      <c r="P706" s="549"/>
      <c r="Q706" s="549"/>
      <c r="R706" s="549"/>
      <c r="S706" s="549"/>
      <c r="T706" s="549"/>
      <c r="U706" s="549"/>
      <c r="V706" s="549"/>
      <c r="W706" s="549"/>
      <c r="X706" s="549"/>
      <c r="Y706" s="549"/>
      <c r="Z706" s="549"/>
      <c r="AA706" s="549"/>
      <c r="AB706" s="549"/>
    </row>
    <row r="707" spans="1:28" ht="13.5" customHeight="1">
      <c r="A707" s="80"/>
      <c r="B707" s="80"/>
      <c r="C707" s="80"/>
      <c r="D707" s="80"/>
      <c r="E707" s="80"/>
      <c r="F707" s="80"/>
      <c r="G707" s="80"/>
      <c r="H707" s="555"/>
      <c r="I707" s="549"/>
      <c r="J707" s="789"/>
      <c r="K707" s="556"/>
      <c r="L707" s="557"/>
      <c r="M707" s="549"/>
      <c r="N707" s="549"/>
      <c r="O707" s="549"/>
      <c r="P707" s="549"/>
      <c r="Q707" s="549"/>
      <c r="R707" s="549"/>
      <c r="S707" s="549"/>
      <c r="T707" s="549"/>
      <c r="U707" s="549"/>
      <c r="V707" s="549"/>
      <c r="W707" s="549"/>
      <c r="X707" s="549"/>
      <c r="Y707" s="549"/>
      <c r="Z707" s="549"/>
      <c r="AA707" s="549"/>
      <c r="AB707" s="549"/>
    </row>
    <row r="708" spans="1:28" ht="13.5" customHeight="1">
      <c r="A708" s="80"/>
      <c r="B708" s="80"/>
      <c r="C708" s="80"/>
      <c r="D708" s="80"/>
      <c r="E708" s="80"/>
      <c r="F708" s="80"/>
      <c r="G708" s="80"/>
      <c r="H708" s="555"/>
      <c r="I708" s="549"/>
      <c r="J708" s="789"/>
      <c r="K708" s="556"/>
      <c r="L708" s="557"/>
      <c r="M708" s="549"/>
      <c r="N708" s="549"/>
      <c r="O708" s="549"/>
      <c r="P708" s="549"/>
      <c r="Q708" s="549"/>
      <c r="R708" s="549"/>
      <c r="S708" s="549"/>
      <c r="T708" s="549"/>
      <c r="U708" s="549"/>
      <c r="V708" s="549"/>
      <c r="W708" s="549"/>
      <c r="X708" s="549"/>
      <c r="Y708" s="549"/>
      <c r="Z708" s="549"/>
      <c r="AA708" s="549"/>
      <c r="AB708" s="549"/>
    </row>
    <row r="709" spans="1:28" ht="13.5" customHeight="1">
      <c r="A709" s="80"/>
      <c r="B709" s="80"/>
      <c r="C709" s="80"/>
      <c r="D709" s="80"/>
      <c r="E709" s="80"/>
      <c r="F709" s="80"/>
      <c r="G709" s="80"/>
      <c r="H709" s="555"/>
      <c r="I709" s="549"/>
      <c r="J709" s="789"/>
      <c r="K709" s="556"/>
      <c r="L709" s="557"/>
      <c r="M709" s="549"/>
      <c r="N709" s="549"/>
      <c r="O709" s="549"/>
      <c r="P709" s="549"/>
      <c r="Q709" s="549"/>
      <c r="R709" s="549"/>
      <c r="S709" s="549"/>
      <c r="T709" s="549"/>
      <c r="U709" s="549"/>
      <c r="V709" s="549"/>
      <c r="W709" s="549"/>
      <c r="X709" s="549"/>
      <c r="Y709" s="549"/>
      <c r="Z709" s="549"/>
      <c r="AA709" s="549"/>
      <c r="AB709" s="549"/>
    </row>
    <row r="710" spans="1:28" ht="13.5" customHeight="1">
      <c r="A710" s="80"/>
      <c r="B710" s="80"/>
      <c r="C710" s="80"/>
      <c r="D710" s="80"/>
      <c r="E710" s="80"/>
      <c r="F710" s="80"/>
      <c r="G710" s="80"/>
      <c r="H710" s="555"/>
      <c r="I710" s="549"/>
      <c r="J710" s="789"/>
      <c r="K710" s="556"/>
      <c r="L710" s="557"/>
      <c r="M710" s="549"/>
      <c r="N710" s="549"/>
      <c r="O710" s="549"/>
      <c r="P710" s="549"/>
      <c r="Q710" s="549"/>
      <c r="R710" s="549"/>
      <c r="S710" s="549"/>
      <c r="T710" s="549"/>
      <c r="U710" s="549"/>
      <c r="V710" s="549"/>
      <c r="W710" s="549"/>
      <c r="X710" s="549"/>
      <c r="Y710" s="549"/>
      <c r="Z710" s="549"/>
      <c r="AA710" s="549"/>
      <c r="AB710" s="549"/>
    </row>
    <row r="711" spans="1:28" ht="13.5" customHeight="1">
      <c r="A711" s="80"/>
      <c r="B711" s="80"/>
      <c r="C711" s="80"/>
      <c r="D711" s="80"/>
      <c r="E711" s="80"/>
      <c r="F711" s="80"/>
      <c r="G711" s="80"/>
      <c r="H711" s="555"/>
      <c r="I711" s="549"/>
      <c r="J711" s="789"/>
      <c r="K711" s="556"/>
      <c r="L711" s="557"/>
      <c r="M711" s="549"/>
      <c r="N711" s="549"/>
      <c r="O711" s="549"/>
      <c r="P711" s="549"/>
      <c r="Q711" s="549"/>
      <c r="R711" s="549"/>
      <c r="S711" s="549"/>
      <c r="T711" s="549"/>
      <c r="U711" s="549"/>
      <c r="V711" s="549"/>
      <c r="W711" s="549"/>
      <c r="X711" s="549"/>
      <c r="Y711" s="549"/>
      <c r="Z711" s="549"/>
      <c r="AA711" s="549"/>
      <c r="AB711" s="549"/>
    </row>
    <row r="712" spans="1:28" ht="13.5" customHeight="1">
      <c r="A712" s="80"/>
      <c r="B712" s="80"/>
      <c r="C712" s="80"/>
      <c r="D712" s="80"/>
      <c r="E712" s="80"/>
      <c r="F712" s="80"/>
      <c r="G712" s="80"/>
      <c r="H712" s="555"/>
      <c r="I712" s="549"/>
      <c r="J712" s="789"/>
      <c r="K712" s="556"/>
      <c r="L712" s="557"/>
      <c r="M712" s="549"/>
      <c r="N712" s="549"/>
      <c r="O712" s="549"/>
      <c r="P712" s="549"/>
      <c r="Q712" s="549"/>
      <c r="R712" s="549"/>
      <c r="S712" s="549"/>
      <c r="T712" s="549"/>
      <c r="U712" s="549"/>
      <c r="V712" s="549"/>
      <c r="W712" s="549"/>
      <c r="X712" s="549"/>
      <c r="Y712" s="549"/>
      <c r="Z712" s="549"/>
      <c r="AA712" s="549"/>
      <c r="AB712" s="549"/>
    </row>
    <row r="713" spans="1:28" ht="13.5" customHeight="1">
      <c r="A713" s="80"/>
      <c r="B713" s="80"/>
      <c r="C713" s="80"/>
      <c r="D713" s="80"/>
      <c r="E713" s="80"/>
      <c r="F713" s="80"/>
      <c r="G713" s="80"/>
      <c r="H713" s="555"/>
      <c r="I713" s="549"/>
      <c r="J713" s="789"/>
      <c r="K713" s="556"/>
      <c r="L713" s="557"/>
      <c r="M713" s="549"/>
      <c r="N713" s="549"/>
      <c r="O713" s="549"/>
      <c r="P713" s="549"/>
      <c r="Q713" s="549"/>
      <c r="R713" s="549"/>
      <c r="S713" s="549"/>
      <c r="T713" s="549"/>
      <c r="U713" s="549"/>
      <c r="V713" s="549"/>
      <c r="W713" s="549"/>
      <c r="X713" s="549"/>
      <c r="Y713" s="549"/>
      <c r="Z713" s="549"/>
      <c r="AA713" s="549"/>
      <c r="AB713" s="549"/>
    </row>
    <row r="714" spans="1:28" ht="13.5" customHeight="1">
      <c r="A714" s="80"/>
      <c r="B714" s="80"/>
      <c r="C714" s="80"/>
      <c r="D714" s="80"/>
      <c r="E714" s="80"/>
      <c r="F714" s="80"/>
      <c r="G714" s="80"/>
      <c r="H714" s="555"/>
      <c r="I714" s="549"/>
      <c r="J714" s="789"/>
      <c r="K714" s="556"/>
      <c r="L714" s="557"/>
      <c r="M714" s="549"/>
      <c r="N714" s="549"/>
      <c r="O714" s="549"/>
      <c r="P714" s="549"/>
      <c r="Q714" s="549"/>
      <c r="R714" s="549"/>
      <c r="S714" s="549"/>
      <c r="T714" s="549"/>
      <c r="U714" s="549"/>
      <c r="V714" s="549"/>
      <c r="W714" s="549"/>
      <c r="X714" s="549"/>
      <c r="Y714" s="549"/>
      <c r="Z714" s="549"/>
      <c r="AA714" s="549"/>
      <c r="AB714" s="549"/>
    </row>
    <row r="715" spans="1:28" ht="13.5" customHeight="1">
      <c r="A715" s="80"/>
      <c r="B715" s="80"/>
      <c r="C715" s="80"/>
      <c r="D715" s="80"/>
      <c r="E715" s="80"/>
      <c r="F715" s="80"/>
      <c r="G715" s="80"/>
      <c r="H715" s="555"/>
      <c r="I715" s="549"/>
      <c r="J715" s="789"/>
      <c r="K715" s="556"/>
      <c r="L715" s="557"/>
      <c r="M715" s="549"/>
      <c r="N715" s="549"/>
      <c r="O715" s="549"/>
      <c r="P715" s="549"/>
      <c r="Q715" s="549"/>
      <c r="R715" s="549"/>
      <c r="S715" s="549"/>
      <c r="T715" s="549"/>
      <c r="U715" s="549"/>
      <c r="V715" s="549"/>
      <c r="W715" s="549"/>
      <c r="X715" s="549"/>
      <c r="Y715" s="549"/>
      <c r="Z715" s="549"/>
      <c r="AA715" s="549"/>
      <c r="AB715" s="549"/>
    </row>
    <row r="716" spans="1:28" ht="13.5" customHeight="1">
      <c r="A716" s="80"/>
      <c r="B716" s="80"/>
      <c r="C716" s="80"/>
      <c r="D716" s="80"/>
      <c r="E716" s="80"/>
      <c r="F716" s="80"/>
      <c r="G716" s="80"/>
      <c r="H716" s="555"/>
      <c r="I716" s="549"/>
      <c r="J716" s="789"/>
      <c r="K716" s="556"/>
      <c r="L716" s="557"/>
      <c r="M716" s="549"/>
      <c r="N716" s="549"/>
      <c r="O716" s="549"/>
      <c r="P716" s="549"/>
      <c r="Q716" s="549"/>
      <c r="R716" s="549"/>
      <c r="S716" s="549"/>
      <c r="T716" s="549"/>
      <c r="U716" s="549"/>
      <c r="V716" s="549"/>
      <c r="W716" s="549"/>
      <c r="X716" s="549"/>
      <c r="Y716" s="549"/>
      <c r="Z716" s="549"/>
      <c r="AA716" s="549"/>
      <c r="AB716" s="549"/>
    </row>
    <row r="717" spans="1:28" ht="13.5" customHeight="1">
      <c r="A717" s="80"/>
      <c r="B717" s="80"/>
      <c r="C717" s="80"/>
      <c r="D717" s="80"/>
      <c r="E717" s="80"/>
      <c r="F717" s="80"/>
      <c r="G717" s="80"/>
      <c r="H717" s="555"/>
      <c r="I717" s="549"/>
      <c r="J717" s="789"/>
      <c r="K717" s="556"/>
      <c r="L717" s="557"/>
      <c r="M717" s="549"/>
      <c r="N717" s="549"/>
      <c r="O717" s="549"/>
      <c r="P717" s="549"/>
      <c r="Q717" s="549"/>
      <c r="R717" s="549"/>
      <c r="S717" s="549"/>
      <c r="T717" s="549"/>
      <c r="U717" s="549"/>
      <c r="V717" s="549"/>
      <c r="W717" s="549"/>
      <c r="X717" s="549"/>
      <c r="Y717" s="549"/>
      <c r="Z717" s="549"/>
      <c r="AA717" s="549"/>
      <c r="AB717" s="549"/>
    </row>
    <row r="718" spans="1:28" ht="13.5" customHeight="1">
      <c r="A718" s="80"/>
      <c r="B718" s="80"/>
      <c r="C718" s="80"/>
      <c r="D718" s="80"/>
      <c r="E718" s="80"/>
      <c r="F718" s="80"/>
      <c r="G718" s="80"/>
      <c r="H718" s="555"/>
      <c r="I718" s="549"/>
      <c r="J718" s="789"/>
      <c r="K718" s="556"/>
      <c r="L718" s="557"/>
      <c r="M718" s="549"/>
      <c r="N718" s="549"/>
      <c r="O718" s="549"/>
      <c r="P718" s="549"/>
      <c r="Q718" s="549"/>
      <c r="R718" s="549"/>
      <c r="S718" s="549"/>
      <c r="T718" s="549"/>
      <c r="U718" s="549"/>
      <c r="V718" s="549"/>
      <c r="W718" s="549"/>
      <c r="X718" s="549"/>
      <c r="Y718" s="549"/>
      <c r="Z718" s="549"/>
      <c r="AA718" s="549"/>
      <c r="AB718" s="549"/>
    </row>
    <row r="719" spans="1:28" ht="13.5" customHeight="1">
      <c r="A719" s="80"/>
      <c r="B719" s="80"/>
      <c r="C719" s="80"/>
      <c r="D719" s="80"/>
      <c r="E719" s="80"/>
      <c r="F719" s="80"/>
      <c r="G719" s="80"/>
      <c r="H719" s="555"/>
      <c r="I719" s="549"/>
      <c r="J719" s="789"/>
      <c r="K719" s="556"/>
      <c r="L719" s="557"/>
      <c r="M719" s="549"/>
      <c r="N719" s="549"/>
      <c r="O719" s="549"/>
      <c r="P719" s="549"/>
      <c r="Q719" s="549"/>
      <c r="R719" s="549"/>
      <c r="S719" s="549"/>
      <c r="T719" s="549"/>
      <c r="U719" s="549"/>
      <c r="V719" s="549"/>
      <c r="W719" s="549"/>
      <c r="X719" s="549"/>
      <c r="Y719" s="549"/>
      <c r="Z719" s="549"/>
      <c r="AA719" s="549"/>
      <c r="AB719" s="549"/>
    </row>
    <row r="720" spans="1:28" ht="13.5" customHeight="1">
      <c r="A720" s="80"/>
      <c r="B720" s="80"/>
      <c r="C720" s="80"/>
      <c r="D720" s="80"/>
      <c r="E720" s="80"/>
      <c r="F720" s="80"/>
      <c r="G720" s="80"/>
      <c r="H720" s="555"/>
      <c r="I720" s="549"/>
      <c r="J720" s="789"/>
      <c r="K720" s="556"/>
      <c r="L720" s="557"/>
      <c r="M720" s="549"/>
      <c r="N720" s="549"/>
      <c r="O720" s="549"/>
      <c r="P720" s="549"/>
      <c r="Q720" s="549"/>
      <c r="R720" s="549"/>
      <c r="S720" s="549"/>
      <c r="T720" s="549"/>
      <c r="U720" s="549"/>
      <c r="V720" s="549"/>
      <c r="W720" s="549"/>
      <c r="X720" s="549"/>
      <c r="Y720" s="549"/>
      <c r="Z720" s="549"/>
      <c r="AA720" s="549"/>
      <c r="AB720" s="549"/>
    </row>
    <row r="721" spans="1:28" ht="13.5" customHeight="1">
      <c r="A721" s="80"/>
      <c r="B721" s="80"/>
      <c r="C721" s="80"/>
      <c r="D721" s="80"/>
      <c r="E721" s="80"/>
      <c r="F721" s="80"/>
      <c r="G721" s="80"/>
      <c r="H721" s="555"/>
      <c r="I721" s="549"/>
      <c r="J721" s="789"/>
      <c r="K721" s="556"/>
      <c r="L721" s="557"/>
      <c r="M721" s="549"/>
      <c r="N721" s="549"/>
      <c r="O721" s="549"/>
      <c r="P721" s="549"/>
      <c r="Q721" s="549"/>
      <c r="R721" s="549"/>
      <c r="S721" s="549"/>
      <c r="T721" s="549"/>
      <c r="U721" s="549"/>
      <c r="V721" s="549"/>
      <c r="W721" s="549"/>
      <c r="X721" s="549"/>
      <c r="Y721" s="549"/>
      <c r="Z721" s="549"/>
      <c r="AA721" s="549"/>
      <c r="AB721" s="549"/>
    </row>
    <row r="722" spans="1:28" ht="13.5" customHeight="1">
      <c r="A722" s="80"/>
      <c r="B722" s="80"/>
      <c r="C722" s="80"/>
      <c r="D722" s="80"/>
      <c r="E722" s="80"/>
      <c r="F722" s="80"/>
      <c r="G722" s="80"/>
      <c r="H722" s="555"/>
      <c r="I722" s="549"/>
      <c r="J722" s="789"/>
      <c r="K722" s="556"/>
      <c r="L722" s="557"/>
      <c r="M722" s="549"/>
      <c r="N722" s="549"/>
      <c r="O722" s="549"/>
      <c r="P722" s="549"/>
      <c r="Q722" s="549"/>
      <c r="R722" s="549"/>
      <c r="S722" s="549"/>
      <c r="T722" s="549"/>
      <c r="U722" s="549"/>
      <c r="V722" s="549"/>
      <c r="W722" s="549"/>
      <c r="X722" s="549"/>
      <c r="Y722" s="549"/>
      <c r="Z722" s="549"/>
      <c r="AA722" s="549"/>
      <c r="AB722" s="549"/>
    </row>
    <row r="723" spans="1:28" ht="13.5" customHeight="1">
      <c r="A723" s="80"/>
      <c r="B723" s="80"/>
      <c r="C723" s="80"/>
      <c r="D723" s="80"/>
      <c r="E723" s="80"/>
      <c r="F723" s="80"/>
      <c r="G723" s="80"/>
      <c r="H723" s="555"/>
      <c r="I723" s="549"/>
      <c r="J723" s="789"/>
      <c r="K723" s="556"/>
      <c r="L723" s="557"/>
      <c r="M723" s="549"/>
      <c r="N723" s="549"/>
      <c r="O723" s="549"/>
      <c r="P723" s="549"/>
      <c r="Q723" s="549"/>
      <c r="R723" s="549"/>
      <c r="S723" s="549"/>
      <c r="T723" s="549"/>
      <c r="U723" s="549"/>
      <c r="V723" s="549"/>
      <c r="W723" s="549"/>
      <c r="X723" s="549"/>
      <c r="Y723" s="549"/>
      <c r="Z723" s="549"/>
      <c r="AA723" s="549"/>
      <c r="AB723" s="549"/>
    </row>
    <row r="724" spans="1:28" ht="13.5" customHeight="1">
      <c r="A724" s="80"/>
      <c r="B724" s="80"/>
      <c r="C724" s="80"/>
      <c r="D724" s="80"/>
      <c r="E724" s="80"/>
      <c r="F724" s="80"/>
      <c r="G724" s="80"/>
      <c r="H724" s="555"/>
      <c r="I724" s="549"/>
      <c r="J724" s="789"/>
      <c r="K724" s="556"/>
      <c r="L724" s="557"/>
      <c r="M724" s="549"/>
      <c r="N724" s="549"/>
      <c r="O724" s="549"/>
      <c r="P724" s="549"/>
      <c r="Q724" s="549"/>
      <c r="R724" s="549"/>
      <c r="S724" s="549"/>
      <c r="T724" s="549"/>
      <c r="U724" s="549"/>
      <c r="V724" s="549"/>
      <c r="W724" s="549"/>
      <c r="X724" s="549"/>
      <c r="Y724" s="549"/>
      <c r="Z724" s="549"/>
      <c r="AA724" s="549"/>
      <c r="AB724" s="549"/>
    </row>
    <row r="725" spans="1:28" ht="13.5" customHeight="1">
      <c r="A725" s="80"/>
      <c r="B725" s="80"/>
      <c r="C725" s="80"/>
      <c r="D725" s="80"/>
      <c r="E725" s="80"/>
      <c r="F725" s="80"/>
      <c r="G725" s="80"/>
      <c r="H725" s="555"/>
      <c r="I725" s="549"/>
      <c r="J725" s="789"/>
      <c r="K725" s="556"/>
      <c r="L725" s="557"/>
      <c r="M725" s="549"/>
      <c r="N725" s="549"/>
      <c r="O725" s="549"/>
      <c r="P725" s="549"/>
      <c r="Q725" s="549"/>
      <c r="R725" s="549"/>
      <c r="S725" s="549"/>
      <c r="T725" s="549"/>
      <c r="U725" s="549"/>
      <c r="V725" s="549"/>
      <c r="W725" s="549"/>
      <c r="X725" s="549"/>
      <c r="Y725" s="549"/>
      <c r="Z725" s="549"/>
      <c r="AA725" s="549"/>
      <c r="AB725" s="549"/>
    </row>
    <row r="726" spans="1:28" ht="13.5" customHeight="1">
      <c r="A726" s="80"/>
      <c r="B726" s="80"/>
      <c r="C726" s="80"/>
      <c r="D726" s="80"/>
      <c r="E726" s="80"/>
      <c r="F726" s="80"/>
      <c r="G726" s="80"/>
      <c r="H726" s="555"/>
      <c r="I726" s="549"/>
      <c r="J726" s="789"/>
      <c r="K726" s="556"/>
      <c r="L726" s="557"/>
      <c r="M726" s="549"/>
      <c r="N726" s="549"/>
      <c r="O726" s="549"/>
      <c r="P726" s="549"/>
      <c r="Q726" s="549"/>
      <c r="R726" s="549"/>
      <c r="S726" s="549"/>
      <c r="T726" s="549"/>
      <c r="U726" s="549"/>
      <c r="V726" s="549"/>
      <c r="W726" s="549"/>
      <c r="X726" s="549"/>
      <c r="Y726" s="549"/>
      <c r="Z726" s="549"/>
      <c r="AA726" s="549"/>
      <c r="AB726" s="549"/>
    </row>
    <row r="727" spans="1:28" ht="13.5" customHeight="1">
      <c r="A727" s="80"/>
      <c r="B727" s="80"/>
      <c r="C727" s="80"/>
      <c r="D727" s="80"/>
      <c r="E727" s="80"/>
      <c r="F727" s="80"/>
      <c r="G727" s="80"/>
      <c r="H727" s="555"/>
      <c r="I727" s="549"/>
      <c r="J727" s="789"/>
      <c r="K727" s="556"/>
      <c r="L727" s="557"/>
      <c r="M727" s="549"/>
      <c r="N727" s="549"/>
      <c r="O727" s="549"/>
      <c r="P727" s="549"/>
      <c r="Q727" s="549"/>
      <c r="R727" s="549"/>
      <c r="S727" s="549"/>
      <c r="T727" s="549"/>
      <c r="U727" s="549"/>
      <c r="V727" s="549"/>
      <c r="W727" s="549"/>
      <c r="X727" s="549"/>
      <c r="Y727" s="549"/>
      <c r="Z727" s="549"/>
      <c r="AA727" s="549"/>
      <c r="AB727" s="549"/>
    </row>
    <row r="728" spans="1:28" ht="13.5" customHeight="1">
      <c r="A728" s="80"/>
      <c r="B728" s="80"/>
      <c r="C728" s="80"/>
      <c r="D728" s="80"/>
      <c r="E728" s="80"/>
      <c r="F728" s="80"/>
      <c r="G728" s="80"/>
      <c r="H728" s="555"/>
      <c r="I728" s="549"/>
      <c r="J728" s="789"/>
      <c r="K728" s="556"/>
      <c r="L728" s="557"/>
      <c r="M728" s="549"/>
      <c r="N728" s="549"/>
      <c r="O728" s="549"/>
      <c r="P728" s="549"/>
      <c r="Q728" s="549"/>
      <c r="R728" s="549"/>
      <c r="S728" s="549"/>
      <c r="T728" s="549"/>
      <c r="U728" s="549"/>
      <c r="V728" s="549"/>
      <c r="W728" s="549"/>
      <c r="X728" s="549"/>
      <c r="Y728" s="549"/>
      <c r="Z728" s="549"/>
      <c r="AA728" s="549"/>
      <c r="AB728" s="549"/>
    </row>
    <row r="729" spans="1:28" ht="13.5" customHeight="1">
      <c r="A729" s="80"/>
      <c r="B729" s="80"/>
      <c r="C729" s="80"/>
      <c r="D729" s="80"/>
      <c r="E729" s="80"/>
      <c r="F729" s="80"/>
      <c r="G729" s="80"/>
      <c r="H729" s="555"/>
      <c r="I729" s="549"/>
      <c r="J729" s="789"/>
      <c r="K729" s="556"/>
      <c r="L729" s="557"/>
      <c r="M729" s="549"/>
      <c r="N729" s="549"/>
      <c r="O729" s="549"/>
      <c r="P729" s="549"/>
      <c r="Q729" s="549"/>
      <c r="R729" s="549"/>
      <c r="S729" s="549"/>
      <c r="T729" s="549"/>
      <c r="U729" s="549"/>
      <c r="V729" s="549"/>
      <c r="W729" s="549"/>
      <c r="X729" s="549"/>
      <c r="Y729" s="549"/>
      <c r="Z729" s="549"/>
      <c r="AA729" s="549"/>
      <c r="AB729" s="549"/>
    </row>
    <row r="730" spans="1:28" ht="13.5" customHeight="1">
      <c r="A730" s="80"/>
      <c r="B730" s="80"/>
      <c r="C730" s="80"/>
      <c r="D730" s="80"/>
      <c r="E730" s="80"/>
      <c r="F730" s="80"/>
      <c r="G730" s="80"/>
      <c r="H730" s="555"/>
      <c r="I730" s="549"/>
      <c r="J730" s="789"/>
      <c r="K730" s="556"/>
      <c r="L730" s="557"/>
      <c r="M730" s="549"/>
      <c r="N730" s="549"/>
      <c r="O730" s="549"/>
      <c r="P730" s="549"/>
      <c r="Q730" s="549"/>
      <c r="R730" s="549"/>
      <c r="S730" s="549"/>
      <c r="T730" s="549"/>
      <c r="U730" s="549"/>
      <c r="V730" s="549"/>
      <c r="W730" s="549"/>
      <c r="X730" s="549"/>
      <c r="Y730" s="549"/>
      <c r="Z730" s="549"/>
      <c r="AA730" s="549"/>
      <c r="AB730" s="549"/>
    </row>
    <row r="731" spans="1:28" ht="13.5" customHeight="1">
      <c r="A731" s="80"/>
      <c r="B731" s="80"/>
      <c r="C731" s="80"/>
      <c r="D731" s="80"/>
      <c r="E731" s="80"/>
      <c r="F731" s="80"/>
      <c r="G731" s="80"/>
      <c r="H731" s="555"/>
      <c r="I731" s="549"/>
      <c r="J731" s="789"/>
      <c r="K731" s="556"/>
      <c r="L731" s="557"/>
      <c r="M731" s="549"/>
      <c r="N731" s="549"/>
      <c r="O731" s="549"/>
      <c r="P731" s="549"/>
      <c r="Q731" s="549"/>
      <c r="R731" s="549"/>
      <c r="S731" s="549"/>
      <c r="T731" s="549"/>
      <c r="U731" s="549"/>
      <c r="V731" s="549"/>
      <c r="W731" s="549"/>
      <c r="X731" s="549"/>
      <c r="Y731" s="549"/>
      <c r="Z731" s="549"/>
      <c r="AA731" s="549"/>
      <c r="AB731" s="549"/>
    </row>
    <row r="732" spans="1:28" ht="13.5" customHeight="1">
      <c r="A732" s="80"/>
      <c r="B732" s="80"/>
      <c r="C732" s="80"/>
      <c r="D732" s="80"/>
      <c r="E732" s="80"/>
      <c r="F732" s="80"/>
      <c r="G732" s="80"/>
      <c r="H732" s="555"/>
      <c r="I732" s="549"/>
      <c r="J732" s="789"/>
      <c r="K732" s="556"/>
      <c r="L732" s="557"/>
      <c r="M732" s="549"/>
      <c r="N732" s="549"/>
      <c r="O732" s="549"/>
      <c r="P732" s="549"/>
      <c r="Q732" s="549"/>
      <c r="R732" s="549"/>
      <c r="S732" s="549"/>
      <c r="T732" s="549"/>
      <c r="U732" s="549"/>
      <c r="V732" s="549"/>
      <c r="W732" s="549"/>
      <c r="X732" s="549"/>
      <c r="Y732" s="549"/>
      <c r="Z732" s="549"/>
      <c r="AA732" s="549"/>
      <c r="AB732" s="549"/>
    </row>
    <row r="733" spans="1:28" ht="13.5" customHeight="1">
      <c r="A733" s="80"/>
      <c r="B733" s="80"/>
      <c r="C733" s="80"/>
      <c r="D733" s="80"/>
      <c r="E733" s="80"/>
      <c r="F733" s="80"/>
      <c r="G733" s="80"/>
      <c r="H733" s="555"/>
      <c r="I733" s="549"/>
      <c r="J733" s="789"/>
      <c r="K733" s="556"/>
      <c r="L733" s="557"/>
      <c r="M733" s="549"/>
      <c r="N733" s="549"/>
      <c r="O733" s="549"/>
      <c r="P733" s="549"/>
      <c r="Q733" s="549"/>
      <c r="R733" s="549"/>
      <c r="S733" s="549"/>
      <c r="T733" s="549"/>
      <c r="U733" s="549"/>
      <c r="V733" s="549"/>
      <c r="W733" s="549"/>
      <c r="X733" s="549"/>
      <c r="Y733" s="549"/>
      <c r="Z733" s="549"/>
      <c r="AA733" s="549"/>
      <c r="AB733" s="549"/>
    </row>
    <row r="734" spans="1:28" ht="13.5" customHeight="1">
      <c r="A734" s="80"/>
      <c r="B734" s="80"/>
      <c r="C734" s="80"/>
      <c r="D734" s="80"/>
      <c r="E734" s="80"/>
      <c r="F734" s="80"/>
      <c r="G734" s="80"/>
      <c r="H734" s="555"/>
      <c r="I734" s="549"/>
      <c r="J734" s="789"/>
      <c r="K734" s="556"/>
      <c r="L734" s="557"/>
      <c r="M734" s="549"/>
      <c r="N734" s="549"/>
      <c r="O734" s="549"/>
      <c r="P734" s="549"/>
      <c r="Q734" s="549"/>
      <c r="R734" s="549"/>
      <c r="S734" s="549"/>
      <c r="T734" s="549"/>
      <c r="U734" s="549"/>
      <c r="V734" s="549"/>
      <c r="W734" s="549"/>
      <c r="X734" s="549"/>
      <c r="Y734" s="549"/>
      <c r="Z734" s="549"/>
      <c r="AA734" s="549"/>
      <c r="AB734" s="549"/>
    </row>
    <row r="735" spans="1:28" ht="13.5" customHeight="1">
      <c r="A735" s="80"/>
      <c r="B735" s="80"/>
      <c r="C735" s="80"/>
      <c r="D735" s="80"/>
      <c r="E735" s="80"/>
      <c r="F735" s="80"/>
      <c r="G735" s="80"/>
      <c r="H735" s="555"/>
      <c r="I735" s="549"/>
      <c r="J735" s="789"/>
      <c r="K735" s="556"/>
      <c r="L735" s="557"/>
      <c r="M735" s="549"/>
      <c r="N735" s="549"/>
      <c r="O735" s="549"/>
      <c r="P735" s="549"/>
      <c r="Q735" s="549"/>
      <c r="R735" s="549"/>
      <c r="S735" s="549"/>
      <c r="T735" s="549"/>
      <c r="U735" s="549"/>
      <c r="V735" s="549"/>
      <c r="W735" s="549"/>
      <c r="X735" s="549"/>
      <c r="Y735" s="549"/>
      <c r="Z735" s="549"/>
      <c r="AA735" s="549"/>
      <c r="AB735" s="549"/>
    </row>
    <row r="736" spans="1:28" ht="13.5" customHeight="1">
      <c r="A736" s="80"/>
      <c r="B736" s="80"/>
      <c r="C736" s="80"/>
      <c r="D736" s="80"/>
      <c r="E736" s="80"/>
      <c r="F736" s="80"/>
      <c r="G736" s="80"/>
      <c r="H736" s="555"/>
      <c r="I736" s="549"/>
      <c r="J736" s="789"/>
      <c r="K736" s="556"/>
      <c r="L736" s="557"/>
      <c r="M736" s="549"/>
      <c r="N736" s="549"/>
      <c r="O736" s="549"/>
      <c r="P736" s="549"/>
      <c r="Q736" s="549"/>
      <c r="R736" s="549"/>
      <c r="S736" s="549"/>
      <c r="T736" s="549"/>
      <c r="U736" s="549"/>
      <c r="V736" s="549"/>
      <c r="W736" s="549"/>
      <c r="X736" s="549"/>
      <c r="Y736" s="549"/>
      <c r="Z736" s="549"/>
      <c r="AA736" s="549"/>
      <c r="AB736" s="549"/>
    </row>
    <row r="737" spans="1:28" ht="13.5" customHeight="1">
      <c r="A737" s="80"/>
      <c r="B737" s="80"/>
      <c r="C737" s="80"/>
      <c r="D737" s="80"/>
      <c r="E737" s="80"/>
      <c r="F737" s="80"/>
      <c r="G737" s="80"/>
      <c r="H737" s="555"/>
      <c r="I737" s="549"/>
      <c r="J737" s="789"/>
      <c r="K737" s="556"/>
      <c r="L737" s="557"/>
      <c r="M737" s="549"/>
      <c r="N737" s="549"/>
      <c r="O737" s="549"/>
      <c r="P737" s="549"/>
      <c r="Q737" s="549"/>
      <c r="R737" s="549"/>
      <c r="S737" s="549"/>
      <c r="T737" s="549"/>
      <c r="U737" s="549"/>
      <c r="V737" s="549"/>
      <c r="W737" s="549"/>
      <c r="X737" s="549"/>
      <c r="Y737" s="549"/>
      <c r="Z737" s="549"/>
      <c r="AA737" s="549"/>
      <c r="AB737" s="549"/>
    </row>
    <row r="738" spans="1:28" ht="13.5" customHeight="1">
      <c r="A738" s="80"/>
      <c r="B738" s="80"/>
      <c r="C738" s="80"/>
      <c r="D738" s="80"/>
      <c r="E738" s="80"/>
      <c r="F738" s="80"/>
      <c r="G738" s="80"/>
      <c r="H738" s="555"/>
      <c r="I738" s="549"/>
      <c r="J738" s="789"/>
      <c r="K738" s="556"/>
      <c r="L738" s="557"/>
      <c r="M738" s="549"/>
      <c r="N738" s="549"/>
      <c r="O738" s="549"/>
      <c r="P738" s="549"/>
      <c r="Q738" s="549"/>
      <c r="R738" s="549"/>
      <c r="S738" s="549"/>
      <c r="T738" s="549"/>
      <c r="U738" s="549"/>
      <c r="V738" s="549"/>
      <c r="W738" s="549"/>
      <c r="X738" s="549"/>
      <c r="Y738" s="549"/>
      <c r="Z738" s="549"/>
      <c r="AA738" s="549"/>
      <c r="AB738" s="549"/>
    </row>
    <row r="739" spans="1:28" ht="13.5" customHeight="1">
      <c r="A739" s="80"/>
      <c r="B739" s="80"/>
      <c r="C739" s="80"/>
      <c r="D739" s="80"/>
      <c r="E739" s="80"/>
      <c r="F739" s="80"/>
      <c r="G739" s="80"/>
      <c r="H739" s="555"/>
      <c r="I739" s="549"/>
      <c r="J739" s="789"/>
      <c r="K739" s="556"/>
      <c r="L739" s="557"/>
      <c r="M739" s="549"/>
      <c r="N739" s="549"/>
      <c r="O739" s="549"/>
      <c r="P739" s="549"/>
      <c r="Q739" s="549"/>
      <c r="R739" s="549"/>
      <c r="S739" s="549"/>
      <c r="T739" s="549"/>
      <c r="U739" s="549"/>
      <c r="V739" s="549"/>
      <c r="W739" s="549"/>
      <c r="X739" s="549"/>
      <c r="Y739" s="549"/>
      <c r="Z739" s="549"/>
      <c r="AA739" s="549"/>
      <c r="AB739" s="549"/>
    </row>
    <row r="740" spans="1:28" ht="13.5" customHeight="1">
      <c r="A740" s="80"/>
      <c r="B740" s="80"/>
      <c r="C740" s="80"/>
      <c r="D740" s="80"/>
      <c r="E740" s="80"/>
      <c r="F740" s="80"/>
      <c r="G740" s="80"/>
      <c r="H740" s="555"/>
      <c r="I740" s="549"/>
      <c r="J740" s="789"/>
      <c r="K740" s="556"/>
      <c r="L740" s="557"/>
      <c r="M740" s="549"/>
      <c r="N740" s="549"/>
      <c r="O740" s="549"/>
      <c r="P740" s="549"/>
      <c r="Q740" s="549"/>
      <c r="R740" s="549"/>
      <c r="S740" s="549"/>
      <c r="T740" s="549"/>
      <c r="U740" s="549"/>
      <c r="V740" s="549"/>
      <c r="W740" s="549"/>
      <c r="X740" s="549"/>
      <c r="Y740" s="549"/>
      <c r="Z740" s="549"/>
      <c r="AA740" s="549"/>
      <c r="AB740" s="549"/>
    </row>
    <row r="741" spans="1:28" ht="13.5" customHeight="1">
      <c r="A741" s="80"/>
      <c r="B741" s="80"/>
      <c r="C741" s="80"/>
      <c r="D741" s="80"/>
      <c r="E741" s="80"/>
      <c r="F741" s="80"/>
      <c r="G741" s="80"/>
      <c r="H741" s="555"/>
      <c r="I741" s="549"/>
      <c r="J741" s="789"/>
      <c r="K741" s="556"/>
      <c r="L741" s="557"/>
      <c r="M741" s="549"/>
      <c r="N741" s="549"/>
      <c r="O741" s="549"/>
      <c r="P741" s="549"/>
      <c r="Q741" s="549"/>
      <c r="R741" s="549"/>
      <c r="S741" s="549"/>
      <c r="T741" s="549"/>
      <c r="U741" s="549"/>
      <c r="V741" s="549"/>
      <c r="W741" s="549"/>
      <c r="X741" s="549"/>
      <c r="Y741" s="549"/>
      <c r="Z741" s="549"/>
      <c r="AA741" s="549"/>
      <c r="AB741" s="549"/>
    </row>
    <row r="742" spans="1:28" ht="13.5" customHeight="1">
      <c r="A742" s="80"/>
      <c r="B742" s="80"/>
      <c r="C742" s="80"/>
      <c r="D742" s="80"/>
      <c r="E742" s="80"/>
      <c r="F742" s="80"/>
      <c r="G742" s="80"/>
      <c r="H742" s="555"/>
      <c r="I742" s="549"/>
      <c r="J742" s="789"/>
      <c r="K742" s="556"/>
      <c r="L742" s="557"/>
      <c r="M742" s="549"/>
      <c r="N742" s="549"/>
      <c r="O742" s="549"/>
      <c r="P742" s="549"/>
      <c r="Q742" s="549"/>
      <c r="R742" s="549"/>
      <c r="S742" s="549"/>
      <c r="T742" s="549"/>
      <c r="U742" s="549"/>
      <c r="V742" s="549"/>
      <c r="W742" s="549"/>
      <c r="X742" s="549"/>
      <c r="Y742" s="549"/>
      <c r="Z742" s="549"/>
      <c r="AA742" s="549"/>
      <c r="AB742" s="549"/>
    </row>
    <row r="743" spans="1:28" ht="13.5" customHeight="1">
      <c r="A743" s="80"/>
      <c r="B743" s="80"/>
      <c r="C743" s="80"/>
      <c r="D743" s="80"/>
      <c r="E743" s="80"/>
      <c r="F743" s="80"/>
      <c r="G743" s="80"/>
      <c r="H743" s="555"/>
      <c r="I743" s="549"/>
      <c r="J743" s="789"/>
      <c r="K743" s="556"/>
      <c r="L743" s="557"/>
      <c r="M743" s="549"/>
      <c r="N743" s="549"/>
      <c r="O743" s="549"/>
      <c r="P743" s="549"/>
      <c r="Q743" s="549"/>
      <c r="R743" s="549"/>
      <c r="S743" s="549"/>
      <c r="T743" s="549"/>
      <c r="U743" s="549"/>
      <c r="V743" s="549"/>
      <c r="W743" s="549"/>
      <c r="X743" s="549"/>
      <c r="Y743" s="549"/>
      <c r="Z743" s="549"/>
      <c r="AA743" s="549"/>
      <c r="AB743" s="549"/>
    </row>
    <row r="744" spans="1:28" ht="13.5" customHeight="1">
      <c r="A744" s="80"/>
      <c r="B744" s="80"/>
      <c r="C744" s="80"/>
      <c r="D744" s="80"/>
      <c r="E744" s="80"/>
      <c r="F744" s="80"/>
      <c r="G744" s="80"/>
      <c r="H744" s="555"/>
      <c r="I744" s="549"/>
      <c r="J744" s="789"/>
      <c r="K744" s="556"/>
      <c r="L744" s="557"/>
      <c r="M744" s="549"/>
      <c r="N744" s="549"/>
      <c r="O744" s="549"/>
      <c r="P744" s="549"/>
      <c r="Q744" s="549"/>
      <c r="R744" s="549"/>
      <c r="S744" s="549"/>
      <c r="T744" s="549"/>
      <c r="U744" s="549"/>
      <c r="V744" s="549"/>
      <c r="W744" s="549"/>
      <c r="X744" s="549"/>
      <c r="Y744" s="549"/>
      <c r="Z744" s="549"/>
      <c r="AA744" s="549"/>
      <c r="AB744" s="549"/>
    </row>
    <row r="745" spans="1:28" ht="13.5" customHeight="1">
      <c r="A745" s="80"/>
      <c r="B745" s="80"/>
      <c r="C745" s="80"/>
      <c r="D745" s="80"/>
      <c r="E745" s="80"/>
      <c r="F745" s="80"/>
      <c r="G745" s="80"/>
      <c r="H745" s="555"/>
      <c r="I745" s="549"/>
      <c r="J745" s="789"/>
      <c r="K745" s="556"/>
      <c r="L745" s="557"/>
      <c r="M745" s="549"/>
      <c r="N745" s="549"/>
      <c r="O745" s="549"/>
      <c r="P745" s="549"/>
      <c r="Q745" s="549"/>
      <c r="R745" s="549"/>
      <c r="S745" s="549"/>
      <c r="T745" s="549"/>
      <c r="U745" s="549"/>
      <c r="V745" s="549"/>
      <c r="W745" s="549"/>
      <c r="X745" s="549"/>
      <c r="Y745" s="549"/>
      <c r="Z745" s="549"/>
      <c r="AA745" s="549"/>
      <c r="AB745" s="549"/>
    </row>
    <row r="746" spans="1:28" ht="13.5" customHeight="1">
      <c r="A746" s="80"/>
      <c r="B746" s="80"/>
      <c r="C746" s="80"/>
      <c r="D746" s="80"/>
      <c r="E746" s="80"/>
      <c r="F746" s="80"/>
      <c r="G746" s="80"/>
      <c r="H746" s="555"/>
      <c r="I746" s="549"/>
      <c r="J746" s="789"/>
      <c r="K746" s="556"/>
      <c r="L746" s="557"/>
      <c r="M746" s="549"/>
      <c r="N746" s="549"/>
      <c r="O746" s="549"/>
      <c r="P746" s="549"/>
      <c r="Q746" s="549"/>
      <c r="R746" s="549"/>
      <c r="S746" s="549"/>
      <c r="T746" s="549"/>
      <c r="U746" s="549"/>
      <c r="V746" s="549"/>
      <c r="W746" s="549"/>
      <c r="X746" s="549"/>
      <c r="Y746" s="549"/>
      <c r="Z746" s="549"/>
      <c r="AA746" s="549"/>
      <c r="AB746" s="549"/>
    </row>
    <row r="747" spans="1:28" ht="13.5" customHeight="1">
      <c r="A747" s="80"/>
      <c r="B747" s="80"/>
      <c r="C747" s="80"/>
      <c r="D747" s="80"/>
      <c r="E747" s="80"/>
      <c r="F747" s="80"/>
      <c r="G747" s="80"/>
      <c r="H747" s="555"/>
      <c r="I747" s="549"/>
      <c r="J747" s="789"/>
      <c r="K747" s="556"/>
      <c r="L747" s="557"/>
      <c r="M747" s="549"/>
      <c r="N747" s="549"/>
      <c r="O747" s="549"/>
      <c r="P747" s="549"/>
      <c r="Q747" s="549"/>
      <c r="R747" s="549"/>
      <c r="S747" s="549"/>
      <c r="T747" s="549"/>
      <c r="U747" s="549"/>
      <c r="V747" s="549"/>
      <c r="W747" s="549"/>
      <c r="X747" s="549"/>
      <c r="Y747" s="549"/>
      <c r="Z747" s="549"/>
      <c r="AA747" s="549"/>
      <c r="AB747" s="549"/>
    </row>
    <row r="748" spans="1:28" ht="13.5" customHeight="1">
      <c r="A748" s="80"/>
      <c r="B748" s="80"/>
      <c r="C748" s="80"/>
      <c r="D748" s="80"/>
      <c r="E748" s="80"/>
      <c r="F748" s="80"/>
      <c r="G748" s="80"/>
      <c r="H748" s="555"/>
      <c r="I748" s="549"/>
      <c r="J748" s="789"/>
      <c r="K748" s="556"/>
      <c r="L748" s="557"/>
      <c r="M748" s="549"/>
      <c r="N748" s="549"/>
      <c r="O748" s="549"/>
      <c r="P748" s="549"/>
      <c r="Q748" s="549"/>
      <c r="R748" s="549"/>
      <c r="S748" s="549"/>
      <c r="T748" s="549"/>
      <c r="U748" s="549"/>
      <c r="V748" s="549"/>
      <c r="W748" s="549"/>
      <c r="X748" s="549"/>
      <c r="Y748" s="549"/>
      <c r="Z748" s="549"/>
      <c r="AA748" s="549"/>
      <c r="AB748" s="549"/>
    </row>
    <row r="749" spans="1:28" ht="13.5" customHeight="1">
      <c r="A749" s="80"/>
      <c r="B749" s="80"/>
      <c r="C749" s="80"/>
      <c r="D749" s="80"/>
      <c r="E749" s="80"/>
      <c r="F749" s="80"/>
      <c r="G749" s="80"/>
      <c r="H749" s="555"/>
      <c r="I749" s="549"/>
      <c r="J749" s="789"/>
      <c r="K749" s="556"/>
      <c r="L749" s="557"/>
      <c r="M749" s="549"/>
      <c r="N749" s="549"/>
      <c r="O749" s="549"/>
      <c r="P749" s="549"/>
      <c r="Q749" s="549"/>
      <c r="R749" s="549"/>
      <c r="S749" s="549"/>
      <c r="T749" s="549"/>
      <c r="U749" s="549"/>
      <c r="V749" s="549"/>
      <c r="W749" s="549"/>
      <c r="X749" s="549"/>
      <c r="Y749" s="549"/>
      <c r="Z749" s="549"/>
      <c r="AA749" s="549"/>
      <c r="AB749" s="549"/>
    </row>
    <row r="750" spans="1:28" ht="13.5" customHeight="1">
      <c r="A750" s="80"/>
      <c r="B750" s="80"/>
      <c r="C750" s="80"/>
      <c r="D750" s="80"/>
      <c r="E750" s="80"/>
      <c r="F750" s="80"/>
      <c r="G750" s="80"/>
      <c r="H750" s="555"/>
      <c r="I750" s="549"/>
      <c r="J750" s="789"/>
      <c r="K750" s="556"/>
      <c r="L750" s="557"/>
      <c r="M750" s="549"/>
      <c r="N750" s="549"/>
      <c r="O750" s="549"/>
      <c r="P750" s="549"/>
      <c r="Q750" s="549"/>
      <c r="R750" s="549"/>
      <c r="S750" s="549"/>
      <c r="T750" s="549"/>
      <c r="U750" s="549"/>
      <c r="V750" s="549"/>
      <c r="W750" s="549"/>
      <c r="X750" s="549"/>
      <c r="Y750" s="549"/>
      <c r="Z750" s="549"/>
      <c r="AA750" s="549"/>
      <c r="AB750" s="549"/>
    </row>
    <row r="751" spans="1:28" ht="13.5" customHeight="1">
      <c r="A751" s="80"/>
      <c r="B751" s="80"/>
      <c r="C751" s="80"/>
      <c r="D751" s="80"/>
      <c r="E751" s="80"/>
      <c r="F751" s="80"/>
      <c r="G751" s="80"/>
      <c r="H751" s="555"/>
      <c r="I751" s="549"/>
      <c r="J751" s="789"/>
      <c r="K751" s="556"/>
      <c r="L751" s="557"/>
      <c r="M751" s="549"/>
      <c r="N751" s="549"/>
      <c r="O751" s="549"/>
      <c r="P751" s="549"/>
      <c r="Q751" s="549"/>
      <c r="R751" s="549"/>
      <c r="S751" s="549"/>
      <c r="T751" s="549"/>
      <c r="U751" s="549"/>
      <c r="V751" s="549"/>
      <c r="W751" s="549"/>
      <c r="X751" s="549"/>
      <c r="Y751" s="549"/>
      <c r="Z751" s="549"/>
      <c r="AA751" s="549"/>
      <c r="AB751" s="549"/>
    </row>
    <row r="752" spans="1:28" ht="13.5" customHeight="1">
      <c r="A752" s="80"/>
      <c r="B752" s="80"/>
      <c r="C752" s="80"/>
      <c r="D752" s="80"/>
      <c r="E752" s="80"/>
      <c r="F752" s="80"/>
      <c r="G752" s="80"/>
      <c r="H752" s="555"/>
      <c r="I752" s="549"/>
      <c r="J752" s="789"/>
      <c r="K752" s="556"/>
      <c r="L752" s="557"/>
      <c r="M752" s="549"/>
      <c r="N752" s="549"/>
      <c r="O752" s="549"/>
      <c r="P752" s="549"/>
      <c r="Q752" s="549"/>
      <c r="R752" s="549"/>
      <c r="S752" s="549"/>
      <c r="T752" s="549"/>
      <c r="U752" s="549"/>
      <c r="V752" s="549"/>
      <c r="W752" s="549"/>
      <c r="X752" s="549"/>
      <c r="Y752" s="549"/>
      <c r="Z752" s="549"/>
      <c r="AA752" s="549"/>
      <c r="AB752" s="549"/>
    </row>
    <row r="753" spans="1:28" ht="13.5" customHeight="1">
      <c r="A753" s="80"/>
      <c r="B753" s="80"/>
      <c r="C753" s="80"/>
      <c r="D753" s="80"/>
      <c r="E753" s="80"/>
      <c r="F753" s="80"/>
      <c r="G753" s="80"/>
      <c r="H753" s="555"/>
      <c r="I753" s="549"/>
      <c r="J753" s="789"/>
      <c r="K753" s="556"/>
      <c r="L753" s="557"/>
      <c r="M753" s="549"/>
      <c r="N753" s="549"/>
      <c r="O753" s="549"/>
      <c r="P753" s="549"/>
      <c r="Q753" s="549"/>
      <c r="R753" s="549"/>
      <c r="S753" s="549"/>
      <c r="T753" s="549"/>
      <c r="U753" s="549"/>
      <c r="V753" s="549"/>
      <c r="W753" s="549"/>
      <c r="X753" s="549"/>
      <c r="Y753" s="549"/>
      <c r="Z753" s="549"/>
      <c r="AA753" s="549"/>
      <c r="AB753" s="549"/>
    </row>
    <row r="754" spans="1:28" ht="13.5" customHeight="1">
      <c r="A754" s="80"/>
      <c r="B754" s="80"/>
      <c r="C754" s="80"/>
      <c r="D754" s="80"/>
      <c r="E754" s="80"/>
      <c r="F754" s="80"/>
      <c r="G754" s="80"/>
      <c r="H754" s="555"/>
      <c r="I754" s="549"/>
      <c r="J754" s="789"/>
      <c r="K754" s="556"/>
      <c r="L754" s="557"/>
      <c r="M754" s="549"/>
      <c r="N754" s="549"/>
      <c r="O754" s="549"/>
      <c r="P754" s="549"/>
      <c r="Q754" s="549"/>
      <c r="R754" s="549"/>
      <c r="S754" s="549"/>
      <c r="T754" s="549"/>
      <c r="U754" s="549"/>
      <c r="V754" s="549"/>
      <c r="W754" s="549"/>
      <c r="X754" s="549"/>
      <c r="Y754" s="549"/>
      <c r="Z754" s="549"/>
      <c r="AA754" s="549"/>
      <c r="AB754" s="549"/>
    </row>
    <row r="755" spans="1:28" ht="13.5" customHeight="1">
      <c r="A755" s="80"/>
      <c r="B755" s="80"/>
      <c r="C755" s="80"/>
      <c r="D755" s="80"/>
      <c r="E755" s="80"/>
      <c r="F755" s="80"/>
      <c r="G755" s="80"/>
      <c r="H755" s="555"/>
      <c r="I755" s="549"/>
      <c r="J755" s="789"/>
      <c r="K755" s="556"/>
      <c r="L755" s="557"/>
      <c r="M755" s="549"/>
      <c r="N755" s="549"/>
      <c r="O755" s="549"/>
      <c r="P755" s="549"/>
      <c r="Q755" s="549"/>
      <c r="R755" s="549"/>
      <c r="S755" s="549"/>
      <c r="T755" s="549"/>
      <c r="U755" s="549"/>
      <c r="V755" s="549"/>
      <c r="W755" s="549"/>
      <c r="X755" s="549"/>
      <c r="Y755" s="549"/>
      <c r="Z755" s="549"/>
      <c r="AA755" s="549"/>
      <c r="AB755" s="549"/>
    </row>
    <row r="756" spans="1:28" ht="13.5" customHeight="1">
      <c r="A756" s="80"/>
      <c r="B756" s="80"/>
      <c r="C756" s="80"/>
      <c r="D756" s="80"/>
      <c r="E756" s="80"/>
      <c r="F756" s="80"/>
      <c r="G756" s="80"/>
      <c r="H756" s="555"/>
      <c r="I756" s="549"/>
      <c r="J756" s="789"/>
      <c r="K756" s="556"/>
      <c r="L756" s="557"/>
      <c r="M756" s="549"/>
      <c r="N756" s="549"/>
      <c r="O756" s="549"/>
      <c r="P756" s="549"/>
      <c r="Q756" s="549"/>
      <c r="R756" s="549"/>
      <c r="S756" s="549"/>
      <c r="T756" s="549"/>
      <c r="U756" s="549"/>
      <c r="V756" s="549"/>
      <c r="W756" s="549"/>
      <c r="X756" s="549"/>
      <c r="Y756" s="549"/>
      <c r="Z756" s="549"/>
      <c r="AA756" s="549"/>
      <c r="AB756" s="549"/>
    </row>
    <row r="757" spans="1:28" ht="13.5" customHeight="1">
      <c r="A757" s="80"/>
      <c r="B757" s="80"/>
      <c r="C757" s="80"/>
      <c r="D757" s="80"/>
      <c r="E757" s="80"/>
      <c r="F757" s="80"/>
      <c r="G757" s="80"/>
      <c r="H757" s="555"/>
      <c r="I757" s="549"/>
      <c r="J757" s="789"/>
      <c r="K757" s="556"/>
      <c r="L757" s="557"/>
      <c r="M757" s="549"/>
      <c r="N757" s="549"/>
      <c r="O757" s="549"/>
      <c r="P757" s="549"/>
      <c r="Q757" s="549"/>
      <c r="R757" s="549"/>
      <c r="S757" s="549"/>
      <c r="T757" s="549"/>
      <c r="U757" s="549"/>
      <c r="V757" s="549"/>
      <c r="W757" s="549"/>
      <c r="X757" s="549"/>
      <c r="Y757" s="549"/>
      <c r="Z757" s="549"/>
      <c r="AA757" s="549"/>
      <c r="AB757" s="549"/>
    </row>
    <row r="758" spans="1:28" ht="13.5" customHeight="1">
      <c r="A758" s="80"/>
      <c r="B758" s="80"/>
      <c r="C758" s="80"/>
      <c r="D758" s="80"/>
      <c r="E758" s="80"/>
      <c r="F758" s="80"/>
      <c r="G758" s="80"/>
      <c r="H758" s="555"/>
      <c r="I758" s="549"/>
      <c r="J758" s="789"/>
      <c r="K758" s="556"/>
      <c r="L758" s="557"/>
      <c r="M758" s="549"/>
      <c r="N758" s="549"/>
      <c r="O758" s="549"/>
      <c r="P758" s="549"/>
      <c r="Q758" s="549"/>
      <c r="R758" s="549"/>
      <c r="S758" s="549"/>
      <c r="T758" s="549"/>
      <c r="U758" s="549"/>
      <c r="V758" s="549"/>
      <c r="W758" s="549"/>
      <c r="X758" s="549"/>
      <c r="Y758" s="549"/>
      <c r="Z758" s="549"/>
      <c r="AA758" s="549"/>
      <c r="AB758" s="549"/>
    </row>
    <row r="759" spans="1:28" ht="13.5" customHeight="1">
      <c r="A759" s="80"/>
      <c r="B759" s="80"/>
      <c r="C759" s="80"/>
      <c r="D759" s="80"/>
      <c r="E759" s="80"/>
      <c r="F759" s="80"/>
      <c r="G759" s="80"/>
      <c r="H759" s="555"/>
      <c r="I759" s="549"/>
      <c r="J759" s="789"/>
      <c r="K759" s="556"/>
      <c r="L759" s="557"/>
      <c r="M759" s="549"/>
      <c r="N759" s="549"/>
      <c r="O759" s="549"/>
      <c r="P759" s="549"/>
      <c r="Q759" s="549"/>
      <c r="R759" s="549"/>
      <c r="S759" s="549"/>
      <c r="T759" s="549"/>
      <c r="U759" s="549"/>
      <c r="V759" s="549"/>
      <c r="W759" s="549"/>
      <c r="X759" s="549"/>
      <c r="Y759" s="549"/>
      <c r="Z759" s="549"/>
      <c r="AA759" s="549"/>
      <c r="AB759" s="549"/>
    </row>
    <row r="760" spans="1:28" ht="13.5" customHeight="1">
      <c r="A760" s="80"/>
      <c r="B760" s="80"/>
      <c r="C760" s="80"/>
      <c r="D760" s="80"/>
      <c r="E760" s="80"/>
      <c r="F760" s="80"/>
      <c r="G760" s="80"/>
      <c r="H760" s="555"/>
      <c r="I760" s="549"/>
      <c r="J760" s="789"/>
      <c r="K760" s="556"/>
      <c r="L760" s="557"/>
      <c r="M760" s="549"/>
      <c r="N760" s="549"/>
      <c r="O760" s="549"/>
      <c r="P760" s="549"/>
      <c r="Q760" s="549"/>
      <c r="R760" s="549"/>
      <c r="S760" s="549"/>
      <c r="T760" s="549"/>
      <c r="U760" s="549"/>
      <c r="V760" s="549"/>
      <c r="W760" s="549"/>
      <c r="X760" s="549"/>
      <c r="Y760" s="549"/>
      <c r="Z760" s="549"/>
      <c r="AA760" s="549"/>
      <c r="AB760" s="549"/>
    </row>
    <row r="761" spans="1:28" ht="13.5" customHeight="1">
      <c r="A761" s="80"/>
      <c r="B761" s="80"/>
      <c r="C761" s="80"/>
      <c r="D761" s="80"/>
      <c r="E761" s="80"/>
      <c r="F761" s="80"/>
      <c r="G761" s="80"/>
      <c r="H761" s="555"/>
      <c r="I761" s="549"/>
      <c r="J761" s="789"/>
      <c r="K761" s="556"/>
      <c r="L761" s="557"/>
      <c r="M761" s="549"/>
      <c r="N761" s="549"/>
      <c r="O761" s="549"/>
      <c r="P761" s="549"/>
      <c r="Q761" s="549"/>
      <c r="R761" s="549"/>
      <c r="S761" s="549"/>
      <c r="T761" s="549"/>
      <c r="U761" s="549"/>
      <c r="V761" s="549"/>
      <c r="W761" s="549"/>
      <c r="X761" s="549"/>
      <c r="Y761" s="549"/>
      <c r="Z761" s="549"/>
      <c r="AA761" s="549"/>
      <c r="AB761" s="549"/>
    </row>
    <row r="762" spans="1:28" ht="13.5" customHeight="1">
      <c r="A762" s="80"/>
      <c r="B762" s="80"/>
      <c r="C762" s="80"/>
      <c r="D762" s="80"/>
      <c r="E762" s="80"/>
      <c r="F762" s="80"/>
      <c r="G762" s="80"/>
      <c r="H762" s="555"/>
      <c r="I762" s="549"/>
      <c r="J762" s="789"/>
      <c r="K762" s="556"/>
      <c r="L762" s="557"/>
      <c r="M762" s="549"/>
      <c r="N762" s="549"/>
      <c r="O762" s="549"/>
      <c r="P762" s="549"/>
      <c r="Q762" s="549"/>
      <c r="R762" s="549"/>
      <c r="S762" s="549"/>
      <c r="T762" s="549"/>
      <c r="U762" s="549"/>
      <c r="V762" s="549"/>
      <c r="W762" s="549"/>
      <c r="X762" s="549"/>
      <c r="Y762" s="549"/>
      <c r="Z762" s="549"/>
      <c r="AA762" s="549"/>
      <c r="AB762" s="549"/>
    </row>
    <row r="763" spans="1:28" ht="13.5" customHeight="1">
      <c r="A763" s="80"/>
      <c r="B763" s="80"/>
      <c r="C763" s="80"/>
      <c r="D763" s="80"/>
      <c r="E763" s="80"/>
      <c r="F763" s="80"/>
      <c r="G763" s="80"/>
      <c r="H763" s="555"/>
      <c r="I763" s="549"/>
      <c r="J763" s="789"/>
      <c r="K763" s="556"/>
      <c r="L763" s="557"/>
      <c r="M763" s="549"/>
      <c r="N763" s="549"/>
      <c r="O763" s="549"/>
      <c r="P763" s="549"/>
      <c r="Q763" s="549"/>
      <c r="R763" s="549"/>
      <c r="S763" s="549"/>
      <c r="T763" s="549"/>
      <c r="U763" s="549"/>
      <c r="V763" s="549"/>
      <c r="W763" s="549"/>
      <c r="X763" s="549"/>
      <c r="Y763" s="549"/>
      <c r="Z763" s="549"/>
      <c r="AA763" s="549"/>
      <c r="AB763" s="549"/>
    </row>
    <row r="764" spans="1:28" ht="13.5" customHeight="1">
      <c r="A764" s="80"/>
      <c r="B764" s="80"/>
      <c r="C764" s="80"/>
      <c r="D764" s="80"/>
      <c r="E764" s="80"/>
      <c r="F764" s="80"/>
      <c r="G764" s="80"/>
      <c r="H764" s="555"/>
      <c r="I764" s="549"/>
      <c r="J764" s="789"/>
      <c r="K764" s="556"/>
      <c r="L764" s="557"/>
      <c r="M764" s="549"/>
      <c r="N764" s="549"/>
      <c r="O764" s="549"/>
      <c r="P764" s="549"/>
      <c r="Q764" s="549"/>
      <c r="R764" s="549"/>
      <c r="S764" s="549"/>
      <c r="T764" s="549"/>
      <c r="U764" s="549"/>
      <c r="V764" s="549"/>
      <c r="W764" s="549"/>
      <c r="X764" s="549"/>
      <c r="Y764" s="549"/>
      <c r="Z764" s="549"/>
      <c r="AA764" s="549"/>
      <c r="AB764" s="549"/>
    </row>
    <row r="765" spans="1:28" ht="13.5" customHeight="1">
      <c r="A765" s="80"/>
      <c r="B765" s="80"/>
      <c r="C765" s="80"/>
      <c r="D765" s="80"/>
      <c r="E765" s="80"/>
      <c r="F765" s="80"/>
      <c r="G765" s="80"/>
      <c r="H765" s="555"/>
      <c r="I765" s="549"/>
      <c r="J765" s="789"/>
      <c r="K765" s="556"/>
      <c r="L765" s="557"/>
      <c r="M765" s="549"/>
      <c r="N765" s="549"/>
      <c r="O765" s="549"/>
      <c r="P765" s="549"/>
      <c r="Q765" s="549"/>
      <c r="R765" s="549"/>
      <c r="S765" s="549"/>
      <c r="T765" s="549"/>
      <c r="U765" s="549"/>
      <c r="V765" s="549"/>
      <c r="W765" s="549"/>
      <c r="X765" s="549"/>
      <c r="Y765" s="549"/>
      <c r="Z765" s="549"/>
      <c r="AA765" s="549"/>
      <c r="AB765" s="549"/>
    </row>
    <row r="766" spans="1:28" ht="13.5" customHeight="1">
      <c r="A766" s="80"/>
      <c r="B766" s="80"/>
      <c r="C766" s="80"/>
      <c r="D766" s="80"/>
      <c r="E766" s="80"/>
      <c r="F766" s="80"/>
      <c r="G766" s="80"/>
      <c r="H766" s="555"/>
      <c r="I766" s="549"/>
      <c r="J766" s="789"/>
      <c r="K766" s="556"/>
      <c r="L766" s="557"/>
      <c r="M766" s="549"/>
      <c r="N766" s="549"/>
      <c r="O766" s="549"/>
      <c r="P766" s="549"/>
      <c r="Q766" s="549"/>
      <c r="R766" s="549"/>
      <c r="S766" s="549"/>
      <c r="T766" s="549"/>
      <c r="U766" s="549"/>
      <c r="V766" s="549"/>
      <c r="W766" s="549"/>
      <c r="X766" s="549"/>
      <c r="Y766" s="549"/>
      <c r="Z766" s="549"/>
      <c r="AA766" s="549"/>
      <c r="AB766" s="549"/>
    </row>
    <row r="767" spans="1:28" ht="13.5" customHeight="1">
      <c r="A767" s="80"/>
      <c r="B767" s="80"/>
      <c r="C767" s="80"/>
      <c r="D767" s="80"/>
      <c r="E767" s="80"/>
      <c r="F767" s="80"/>
      <c r="G767" s="80"/>
      <c r="H767" s="555"/>
      <c r="I767" s="549"/>
      <c r="J767" s="789"/>
      <c r="K767" s="556"/>
      <c r="L767" s="557"/>
      <c r="M767" s="549"/>
      <c r="N767" s="549"/>
      <c r="O767" s="549"/>
      <c r="P767" s="549"/>
      <c r="Q767" s="549"/>
      <c r="R767" s="549"/>
      <c r="S767" s="549"/>
      <c r="T767" s="549"/>
      <c r="U767" s="549"/>
      <c r="V767" s="549"/>
      <c r="W767" s="549"/>
      <c r="X767" s="549"/>
      <c r="Y767" s="549"/>
      <c r="Z767" s="549"/>
      <c r="AA767" s="549"/>
      <c r="AB767" s="549"/>
    </row>
    <row r="768" spans="1:28" ht="13.5" customHeight="1">
      <c r="A768" s="80"/>
      <c r="B768" s="80"/>
      <c r="C768" s="80"/>
      <c r="D768" s="80"/>
      <c r="E768" s="80"/>
      <c r="F768" s="80"/>
      <c r="G768" s="80"/>
      <c r="H768" s="555"/>
      <c r="I768" s="549"/>
      <c r="J768" s="789"/>
      <c r="K768" s="556"/>
      <c r="L768" s="557"/>
      <c r="M768" s="549"/>
      <c r="N768" s="549"/>
      <c r="O768" s="549"/>
      <c r="P768" s="549"/>
      <c r="Q768" s="549"/>
      <c r="R768" s="549"/>
      <c r="S768" s="549"/>
      <c r="T768" s="549"/>
      <c r="U768" s="549"/>
      <c r="V768" s="549"/>
      <c r="W768" s="549"/>
      <c r="X768" s="549"/>
      <c r="Y768" s="549"/>
      <c r="Z768" s="549"/>
      <c r="AA768" s="549"/>
      <c r="AB768" s="549"/>
    </row>
    <row r="769" spans="1:28" ht="13.5" customHeight="1">
      <c r="A769" s="80"/>
      <c r="B769" s="80"/>
      <c r="C769" s="80"/>
      <c r="D769" s="80"/>
      <c r="E769" s="80"/>
      <c r="F769" s="80"/>
      <c r="G769" s="80"/>
      <c r="H769" s="555"/>
      <c r="I769" s="549"/>
      <c r="J769" s="789"/>
      <c r="K769" s="556"/>
      <c r="L769" s="557"/>
      <c r="M769" s="549"/>
      <c r="N769" s="549"/>
      <c r="O769" s="549"/>
      <c r="P769" s="549"/>
      <c r="Q769" s="549"/>
      <c r="R769" s="549"/>
      <c r="S769" s="549"/>
      <c r="T769" s="549"/>
      <c r="U769" s="549"/>
      <c r="V769" s="549"/>
      <c r="W769" s="549"/>
      <c r="X769" s="549"/>
      <c r="Y769" s="549"/>
      <c r="Z769" s="549"/>
      <c r="AA769" s="549"/>
      <c r="AB769" s="549"/>
    </row>
    <row r="770" spans="1:28" ht="13.5" customHeight="1">
      <c r="A770" s="80"/>
      <c r="B770" s="80"/>
      <c r="C770" s="80"/>
      <c r="D770" s="80"/>
      <c r="E770" s="80"/>
      <c r="F770" s="80"/>
      <c r="G770" s="80"/>
      <c r="H770" s="555"/>
      <c r="I770" s="549"/>
      <c r="J770" s="789"/>
      <c r="K770" s="556"/>
      <c r="L770" s="557"/>
      <c r="M770" s="549"/>
      <c r="N770" s="549"/>
      <c r="O770" s="549"/>
      <c r="P770" s="549"/>
      <c r="Q770" s="549"/>
      <c r="R770" s="549"/>
      <c r="S770" s="549"/>
      <c r="T770" s="549"/>
      <c r="U770" s="549"/>
      <c r="V770" s="549"/>
      <c r="W770" s="549"/>
      <c r="X770" s="549"/>
      <c r="Y770" s="549"/>
      <c r="Z770" s="549"/>
      <c r="AA770" s="549"/>
      <c r="AB770" s="549"/>
    </row>
    <row r="771" spans="1:28" ht="13.5" customHeight="1">
      <c r="A771" s="80"/>
      <c r="B771" s="80"/>
      <c r="C771" s="80"/>
      <c r="D771" s="80"/>
      <c r="E771" s="80"/>
      <c r="F771" s="80"/>
      <c r="G771" s="80"/>
      <c r="H771" s="555"/>
      <c r="I771" s="549"/>
      <c r="J771" s="789"/>
      <c r="K771" s="556"/>
      <c r="L771" s="557"/>
      <c r="M771" s="549"/>
      <c r="N771" s="549"/>
      <c r="O771" s="549"/>
      <c r="P771" s="549"/>
      <c r="Q771" s="549"/>
      <c r="R771" s="549"/>
      <c r="S771" s="549"/>
      <c r="T771" s="549"/>
      <c r="U771" s="549"/>
      <c r="V771" s="549"/>
      <c r="W771" s="549"/>
      <c r="X771" s="549"/>
      <c r="Y771" s="549"/>
      <c r="Z771" s="549"/>
      <c r="AA771" s="549"/>
      <c r="AB771" s="549"/>
    </row>
    <row r="772" spans="1:28" ht="13.5" customHeight="1">
      <c r="A772" s="80"/>
      <c r="B772" s="80"/>
      <c r="C772" s="80"/>
      <c r="D772" s="80"/>
      <c r="E772" s="80"/>
      <c r="F772" s="80"/>
      <c r="G772" s="80"/>
      <c r="H772" s="555"/>
      <c r="I772" s="549"/>
      <c r="J772" s="789"/>
      <c r="K772" s="556"/>
      <c r="L772" s="557"/>
      <c r="M772" s="549"/>
      <c r="N772" s="549"/>
      <c r="O772" s="549"/>
      <c r="P772" s="549"/>
      <c r="Q772" s="549"/>
      <c r="R772" s="549"/>
      <c r="S772" s="549"/>
      <c r="T772" s="549"/>
      <c r="U772" s="549"/>
      <c r="V772" s="549"/>
      <c r="W772" s="549"/>
      <c r="X772" s="549"/>
      <c r="Y772" s="549"/>
      <c r="Z772" s="549"/>
      <c r="AA772" s="549"/>
      <c r="AB772" s="549"/>
    </row>
    <row r="773" spans="1:28" ht="13.5" customHeight="1">
      <c r="A773" s="80"/>
      <c r="B773" s="80"/>
      <c r="C773" s="80"/>
      <c r="D773" s="80"/>
      <c r="E773" s="80"/>
      <c r="F773" s="80"/>
      <c r="G773" s="80"/>
      <c r="H773" s="555"/>
      <c r="I773" s="549"/>
      <c r="J773" s="789"/>
      <c r="K773" s="556"/>
      <c r="L773" s="557"/>
      <c r="M773" s="549"/>
      <c r="N773" s="549"/>
      <c r="O773" s="549"/>
      <c r="P773" s="549"/>
      <c r="Q773" s="549"/>
      <c r="R773" s="549"/>
      <c r="S773" s="549"/>
      <c r="T773" s="549"/>
      <c r="U773" s="549"/>
      <c r="V773" s="549"/>
      <c r="W773" s="549"/>
      <c r="X773" s="549"/>
      <c r="Y773" s="549"/>
      <c r="Z773" s="549"/>
      <c r="AA773" s="549"/>
      <c r="AB773" s="549"/>
    </row>
    <row r="774" spans="1:28" ht="13.5" customHeight="1">
      <c r="A774" s="80"/>
      <c r="B774" s="80"/>
      <c r="C774" s="80"/>
      <c r="D774" s="80"/>
      <c r="E774" s="80"/>
      <c r="F774" s="80"/>
      <c r="G774" s="80"/>
      <c r="H774" s="555"/>
      <c r="I774" s="549"/>
      <c r="J774" s="789"/>
      <c r="K774" s="556"/>
      <c r="L774" s="557"/>
      <c r="M774" s="549"/>
      <c r="N774" s="549"/>
      <c r="O774" s="549"/>
      <c r="P774" s="549"/>
      <c r="Q774" s="549"/>
      <c r="R774" s="549"/>
      <c r="S774" s="549"/>
      <c r="T774" s="549"/>
      <c r="U774" s="549"/>
      <c r="V774" s="549"/>
      <c r="W774" s="549"/>
      <c r="X774" s="549"/>
      <c r="Y774" s="549"/>
      <c r="Z774" s="549"/>
      <c r="AA774" s="549"/>
      <c r="AB774" s="549"/>
    </row>
    <row r="775" spans="1:28" ht="13.5" customHeight="1">
      <c r="A775" s="80"/>
      <c r="B775" s="80"/>
      <c r="C775" s="80"/>
      <c r="D775" s="80"/>
      <c r="E775" s="80"/>
      <c r="F775" s="80"/>
      <c r="G775" s="80"/>
      <c r="H775" s="555"/>
      <c r="I775" s="549"/>
      <c r="J775" s="789"/>
      <c r="K775" s="556"/>
      <c r="L775" s="557"/>
      <c r="M775" s="549"/>
      <c r="N775" s="549"/>
      <c r="O775" s="549"/>
      <c r="P775" s="549"/>
      <c r="Q775" s="549"/>
      <c r="R775" s="549"/>
      <c r="S775" s="549"/>
      <c r="T775" s="549"/>
      <c r="U775" s="549"/>
      <c r="V775" s="549"/>
      <c r="W775" s="549"/>
      <c r="X775" s="549"/>
      <c r="Y775" s="549"/>
      <c r="Z775" s="549"/>
      <c r="AA775" s="549"/>
      <c r="AB775" s="549"/>
    </row>
    <row r="776" spans="1:28" ht="13.5" customHeight="1">
      <c r="A776" s="80"/>
      <c r="B776" s="80"/>
      <c r="C776" s="80"/>
      <c r="D776" s="80"/>
      <c r="E776" s="80"/>
      <c r="F776" s="80"/>
      <c r="G776" s="80"/>
      <c r="H776" s="555"/>
      <c r="I776" s="549"/>
      <c r="J776" s="789"/>
      <c r="K776" s="556"/>
      <c r="L776" s="557"/>
      <c r="M776" s="549"/>
      <c r="N776" s="549"/>
      <c r="O776" s="549"/>
      <c r="P776" s="549"/>
      <c r="Q776" s="549"/>
      <c r="R776" s="549"/>
      <c r="S776" s="549"/>
      <c r="T776" s="549"/>
      <c r="U776" s="549"/>
      <c r="V776" s="549"/>
      <c r="W776" s="549"/>
      <c r="X776" s="549"/>
      <c r="Y776" s="549"/>
      <c r="Z776" s="549"/>
      <c r="AA776" s="549"/>
      <c r="AB776" s="549"/>
    </row>
    <row r="777" spans="1:28" ht="13.5" customHeight="1">
      <c r="A777" s="80"/>
      <c r="B777" s="80"/>
      <c r="C777" s="80"/>
      <c r="D777" s="80"/>
      <c r="E777" s="80"/>
      <c r="F777" s="80"/>
      <c r="G777" s="80"/>
      <c r="H777" s="555"/>
      <c r="I777" s="549"/>
      <c r="J777" s="789"/>
      <c r="K777" s="556"/>
      <c r="L777" s="557"/>
      <c r="M777" s="549"/>
      <c r="N777" s="549"/>
      <c r="O777" s="549"/>
      <c r="P777" s="549"/>
      <c r="Q777" s="549"/>
      <c r="R777" s="549"/>
      <c r="S777" s="549"/>
      <c r="T777" s="549"/>
      <c r="U777" s="549"/>
      <c r="V777" s="549"/>
      <c r="W777" s="549"/>
      <c r="X777" s="549"/>
      <c r="Y777" s="549"/>
      <c r="Z777" s="549"/>
      <c r="AA777" s="549"/>
      <c r="AB777" s="549"/>
    </row>
    <row r="778" spans="1:28" ht="13.5" customHeight="1">
      <c r="A778" s="80"/>
      <c r="B778" s="80"/>
      <c r="C778" s="80"/>
      <c r="D778" s="80"/>
      <c r="E778" s="80"/>
      <c r="F778" s="80"/>
      <c r="G778" s="80"/>
      <c r="H778" s="555"/>
      <c r="I778" s="549"/>
      <c r="J778" s="789"/>
      <c r="K778" s="556"/>
      <c r="L778" s="557"/>
      <c r="M778" s="549"/>
      <c r="N778" s="549"/>
      <c r="O778" s="549"/>
      <c r="P778" s="549"/>
      <c r="Q778" s="549"/>
      <c r="R778" s="549"/>
      <c r="S778" s="549"/>
      <c r="T778" s="549"/>
      <c r="U778" s="549"/>
      <c r="V778" s="549"/>
      <c r="W778" s="549"/>
      <c r="X778" s="549"/>
      <c r="Y778" s="549"/>
      <c r="Z778" s="549"/>
      <c r="AA778" s="549"/>
      <c r="AB778" s="549"/>
    </row>
    <row r="779" spans="1:28" ht="13.5" customHeight="1">
      <c r="A779" s="80"/>
      <c r="B779" s="80"/>
      <c r="C779" s="80"/>
      <c r="D779" s="80"/>
      <c r="E779" s="80"/>
      <c r="F779" s="80"/>
      <c r="G779" s="80"/>
      <c r="H779" s="555"/>
      <c r="I779" s="549"/>
      <c r="J779" s="789"/>
      <c r="K779" s="556"/>
      <c r="L779" s="557"/>
      <c r="M779" s="549"/>
      <c r="N779" s="549"/>
      <c r="O779" s="549"/>
      <c r="P779" s="549"/>
      <c r="Q779" s="549"/>
      <c r="R779" s="549"/>
      <c r="S779" s="549"/>
      <c r="T779" s="549"/>
      <c r="U779" s="549"/>
      <c r="V779" s="549"/>
      <c r="W779" s="549"/>
      <c r="X779" s="549"/>
      <c r="Y779" s="549"/>
      <c r="Z779" s="549"/>
      <c r="AA779" s="549"/>
      <c r="AB779" s="549"/>
    </row>
    <row r="780" spans="1:28" ht="13.5" customHeight="1">
      <c r="A780" s="80"/>
      <c r="B780" s="80"/>
      <c r="C780" s="80"/>
      <c r="D780" s="80"/>
      <c r="E780" s="80"/>
      <c r="F780" s="80"/>
      <c r="G780" s="80"/>
      <c r="H780" s="555"/>
      <c r="I780" s="549"/>
      <c r="J780" s="789"/>
      <c r="K780" s="556"/>
      <c r="L780" s="557"/>
      <c r="M780" s="549"/>
      <c r="N780" s="549"/>
      <c r="O780" s="549"/>
      <c r="P780" s="549"/>
      <c r="Q780" s="549"/>
      <c r="R780" s="549"/>
      <c r="S780" s="549"/>
      <c r="T780" s="549"/>
      <c r="U780" s="549"/>
      <c r="V780" s="549"/>
      <c r="W780" s="549"/>
      <c r="X780" s="549"/>
      <c r="Y780" s="549"/>
      <c r="Z780" s="549"/>
      <c r="AA780" s="549"/>
      <c r="AB780" s="549"/>
    </row>
    <row r="781" spans="1:28" ht="13.5" customHeight="1">
      <c r="A781" s="80"/>
      <c r="B781" s="80"/>
      <c r="C781" s="80"/>
      <c r="D781" s="80"/>
      <c r="E781" s="80"/>
      <c r="F781" s="80"/>
      <c r="G781" s="80"/>
      <c r="H781" s="555"/>
      <c r="I781" s="549"/>
      <c r="J781" s="789"/>
      <c r="K781" s="556"/>
      <c r="L781" s="557"/>
      <c r="M781" s="549"/>
      <c r="N781" s="549"/>
      <c r="O781" s="549"/>
      <c r="P781" s="549"/>
      <c r="Q781" s="549"/>
      <c r="R781" s="549"/>
      <c r="S781" s="549"/>
      <c r="T781" s="549"/>
      <c r="U781" s="549"/>
      <c r="V781" s="549"/>
      <c r="W781" s="549"/>
      <c r="X781" s="549"/>
      <c r="Y781" s="549"/>
      <c r="Z781" s="549"/>
      <c r="AA781" s="549"/>
      <c r="AB781" s="549"/>
    </row>
    <row r="782" spans="1:28" ht="13.5" customHeight="1">
      <c r="A782" s="80"/>
      <c r="B782" s="80"/>
      <c r="C782" s="80"/>
      <c r="D782" s="80"/>
      <c r="E782" s="80"/>
      <c r="F782" s="80"/>
      <c r="G782" s="80"/>
      <c r="H782" s="555"/>
      <c r="I782" s="549"/>
      <c r="J782" s="789"/>
      <c r="K782" s="556"/>
      <c r="L782" s="557"/>
      <c r="M782" s="549"/>
      <c r="N782" s="549"/>
      <c r="O782" s="549"/>
      <c r="P782" s="549"/>
      <c r="Q782" s="549"/>
      <c r="R782" s="549"/>
      <c r="S782" s="549"/>
      <c r="T782" s="549"/>
      <c r="U782" s="549"/>
      <c r="V782" s="549"/>
      <c r="W782" s="549"/>
      <c r="X782" s="549"/>
      <c r="Y782" s="549"/>
      <c r="Z782" s="549"/>
      <c r="AA782" s="549"/>
      <c r="AB782" s="549"/>
    </row>
    <row r="783" spans="1:28" ht="13.5" customHeight="1">
      <c r="A783" s="80"/>
      <c r="B783" s="80"/>
      <c r="C783" s="80"/>
      <c r="D783" s="80"/>
      <c r="E783" s="80"/>
      <c r="F783" s="80"/>
      <c r="G783" s="80"/>
      <c r="H783" s="555"/>
      <c r="I783" s="549"/>
      <c r="J783" s="789"/>
      <c r="K783" s="556"/>
      <c r="L783" s="557"/>
      <c r="M783" s="549"/>
      <c r="N783" s="549"/>
      <c r="O783" s="549"/>
      <c r="P783" s="549"/>
      <c r="Q783" s="549"/>
      <c r="R783" s="549"/>
      <c r="S783" s="549"/>
      <c r="T783" s="549"/>
      <c r="U783" s="549"/>
      <c r="V783" s="549"/>
      <c r="W783" s="549"/>
      <c r="X783" s="549"/>
      <c r="Y783" s="549"/>
      <c r="Z783" s="549"/>
      <c r="AA783" s="549"/>
      <c r="AB783" s="549"/>
    </row>
    <row r="784" spans="1:28" ht="13.5" customHeight="1">
      <c r="A784" s="80"/>
      <c r="B784" s="80"/>
      <c r="C784" s="80"/>
      <c r="D784" s="80"/>
      <c r="E784" s="80"/>
      <c r="F784" s="80"/>
      <c r="G784" s="80"/>
      <c r="H784" s="555"/>
      <c r="I784" s="549"/>
      <c r="J784" s="789"/>
      <c r="K784" s="556"/>
      <c r="L784" s="557"/>
      <c r="M784" s="549"/>
      <c r="N784" s="549"/>
      <c r="O784" s="549"/>
      <c r="P784" s="549"/>
      <c r="Q784" s="549"/>
      <c r="R784" s="549"/>
      <c r="S784" s="549"/>
      <c r="T784" s="549"/>
      <c r="U784" s="549"/>
      <c r="V784" s="549"/>
      <c r="W784" s="549"/>
      <c r="X784" s="549"/>
      <c r="Y784" s="549"/>
      <c r="Z784" s="549"/>
      <c r="AA784" s="549"/>
      <c r="AB784" s="549"/>
    </row>
    <row r="785" spans="1:28" ht="13.5" customHeight="1">
      <c r="A785" s="80"/>
      <c r="B785" s="80"/>
      <c r="C785" s="80"/>
      <c r="D785" s="80"/>
      <c r="E785" s="80"/>
      <c r="F785" s="80"/>
      <c r="G785" s="80"/>
      <c r="H785" s="555"/>
      <c r="I785" s="549"/>
      <c r="J785" s="789"/>
      <c r="K785" s="556"/>
      <c r="L785" s="557"/>
      <c r="M785" s="549"/>
      <c r="N785" s="549"/>
      <c r="O785" s="549"/>
      <c r="P785" s="549"/>
      <c r="Q785" s="549"/>
      <c r="R785" s="549"/>
      <c r="S785" s="549"/>
      <c r="T785" s="549"/>
      <c r="U785" s="549"/>
      <c r="V785" s="549"/>
      <c r="W785" s="549"/>
      <c r="X785" s="549"/>
      <c r="Y785" s="549"/>
      <c r="Z785" s="549"/>
      <c r="AA785" s="549"/>
      <c r="AB785" s="549"/>
    </row>
    <row r="786" spans="1:28" ht="13.5" customHeight="1">
      <c r="A786" s="80"/>
      <c r="B786" s="80"/>
      <c r="C786" s="80"/>
      <c r="D786" s="80"/>
      <c r="E786" s="80"/>
      <c r="F786" s="80"/>
      <c r="G786" s="80"/>
      <c r="H786" s="555"/>
      <c r="I786" s="549"/>
      <c r="J786" s="789"/>
      <c r="K786" s="556"/>
      <c r="L786" s="557"/>
      <c r="M786" s="549"/>
      <c r="N786" s="549"/>
      <c r="O786" s="549"/>
      <c r="P786" s="549"/>
      <c r="Q786" s="549"/>
      <c r="R786" s="549"/>
      <c r="S786" s="549"/>
      <c r="T786" s="549"/>
      <c r="U786" s="549"/>
      <c r="V786" s="549"/>
      <c r="W786" s="549"/>
      <c r="X786" s="549"/>
      <c r="Y786" s="549"/>
      <c r="Z786" s="549"/>
      <c r="AA786" s="549"/>
      <c r="AB786" s="549"/>
    </row>
    <row r="787" spans="1:28" ht="13.5" customHeight="1">
      <c r="A787" s="80"/>
      <c r="B787" s="80"/>
      <c r="C787" s="80"/>
      <c r="D787" s="80"/>
      <c r="E787" s="80"/>
      <c r="F787" s="80"/>
      <c r="G787" s="80"/>
      <c r="H787" s="555"/>
      <c r="I787" s="549"/>
      <c r="J787" s="789"/>
      <c r="K787" s="556"/>
      <c r="L787" s="557"/>
      <c r="M787" s="549"/>
      <c r="N787" s="549"/>
      <c r="O787" s="549"/>
      <c r="P787" s="549"/>
      <c r="Q787" s="549"/>
      <c r="R787" s="549"/>
      <c r="S787" s="549"/>
      <c r="T787" s="549"/>
      <c r="U787" s="549"/>
      <c r="V787" s="549"/>
      <c r="W787" s="549"/>
      <c r="X787" s="549"/>
      <c r="Y787" s="549"/>
      <c r="Z787" s="549"/>
      <c r="AA787" s="549"/>
      <c r="AB787" s="549"/>
    </row>
    <row r="788" spans="1:28" ht="13.5" customHeight="1">
      <c r="A788" s="80"/>
      <c r="B788" s="80"/>
      <c r="C788" s="80"/>
      <c r="D788" s="80"/>
      <c r="E788" s="80"/>
      <c r="F788" s="80"/>
      <c r="G788" s="80"/>
      <c r="H788" s="555"/>
      <c r="I788" s="549"/>
      <c r="J788" s="789"/>
      <c r="K788" s="556"/>
      <c r="L788" s="557"/>
      <c r="M788" s="549"/>
      <c r="N788" s="549"/>
      <c r="O788" s="549"/>
      <c r="P788" s="549"/>
      <c r="Q788" s="549"/>
      <c r="R788" s="549"/>
      <c r="S788" s="549"/>
      <c r="T788" s="549"/>
      <c r="U788" s="549"/>
      <c r="V788" s="549"/>
      <c r="W788" s="549"/>
      <c r="X788" s="549"/>
      <c r="Y788" s="549"/>
      <c r="Z788" s="549"/>
      <c r="AA788" s="549"/>
      <c r="AB788" s="549"/>
    </row>
    <row r="789" spans="1:28" ht="13.5" customHeight="1">
      <c r="A789" s="80"/>
      <c r="B789" s="80"/>
      <c r="C789" s="80"/>
      <c r="D789" s="80"/>
      <c r="E789" s="80"/>
      <c r="F789" s="80"/>
      <c r="G789" s="80"/>
      <c r="H789" s="555"/>
      <c r="I789" s="549"/>
      <c r="J789" s="789"/>
      <c r="K789" s="556"/>
      <c r="L789" s="557"/>
      <c r="M789" s="549"/>
      <c r="N789" s="549"/>
      <c r="O789" s="549"/>
      <c r="P789" s="549"/>
      <c r="Q789" s="549"/>
      <c r="R789" s="549"/>
      <c r="S789" s="549"/>
      <c r="T789" s="549"/>
      <c r="U789" s="549"/>
      <c r="V789" s="549"/>
      <c r="W789" s="549"/>
      <c r="X789" s="549"/>
      <c r="Y789" s="549"/>
      <c r="Z789" s="549"/>
      <c r="AA789" s="549"/>
      <c r="AB789" s="549"/>
    </row>
    <row r="790" spans="1:28" ht="13.5" customHeight="1">
      <c r="A790" s="80"/>
      <c r="B790" s="80"/>
      <c r="C790" s="80"/>
      <c r="D790" s="80"/>
      <c r="E790" s="80"/>
      <c r="F790" s="80"/>
      <c r="G790" s="80"/>
      <c r="H790" s="555"/>
      <c r="I790" s="549"/>
      <c r="J790" s="789"/>
      <c r="K790" s="556"/>
      <c r="L790" s="557"/>
      <c r="M790" s="549"/>
      <c r="N790" s="549"/>
      <c r="O790" s="549"/>
      <c r="P790" s="549"/>
      <c r="Q790" s="549"/>
      <c r="R790" s="549"/>
      <c r="S790" s="549"/>
      <c r="T790" s="549"/>
      <c r="U790" s="549"/>
      <c r="V790" s="549"/>
      <c r="W790" s="549"/>
      <c r="X790" s="549"/>
      <c r="Y790" s="549"/>
      <c r="Z790" s="549"/>
      <c r="AA790" s="549"/>
      <c r="AB790" s="549"/>
    </row>
    <row r="791" spans="1:28" ht="13.5" customHeight="1">
      <c r="A791" s="80"/>
      <c r="B791" s="80"/>
      <c r="C791" s="80"/>
      <c r="D791" s="80"/>
      <c r="E791" s="80"/>
      <c r="F791" s="80"/>
      <c r="G791" s="80"/>
      <c r="H791" s="555"/>
      <c r="I791" s="549"/>
      <c r="J791" s="789"/>
      <c r="K791" s="556"/>
      <c r="L791" s="557"/>
      <c r="M791" s="549"/>
      <c r="N791" s="549"/>
      <c r="O791" s="549"/>
      <c r="P791" s="549"/>
      <c r="Q791" s="549"/>
      <c r="R791" s="549"/>
      <c r="S791" s="549"/>
      <c r="T791" s="549"/>
      <c r="U791" s="549"/>
      <c r="V791" s="549"/>
      <c r="W791" s="549"/>
      <c r="X791" s="549"/>
      <c r="Y791" s="549"/>
      <c r="Z791" s="549"/>
      <c r="AA791" s="549"/>
      <c r="AB791" s="549"/>
    </row>
    <row r="792" spans="1:28" ht="13.5" customHeight="1">
      <c r="A792" s="80"/>
      <c r="B792" s="80"/>
      <c r="C792" s="80"/>
      <c r="D792" s="80"/>
      <c r="E792" s="80"/>
      <c r="F792" s="80"/>
      <c r="G792" s="80"/>
      <c r="H792" s="555"/>
      <c r="I792" s="549"/>
      <c r="J792" s="789"/>
      <c r="K792" s="556"/>
      <c r="L792" s="557"/>
      <c r="M792" s="549"/>
      <c r="N792" s="549"/>
      <c r="O792" s="549"/>
      <c r="P792" s="549"/>
      <c r="Q792" s="549"/>
      <c r="R792" s="549"/>
      <c r="S792" s="549"/>
      <c r="T792" s="549"/>
      <c r="U792" s="549"/>
      <c r="V792" s="549"/>
      <c r="W792" s="549"/>
      <c r="X792" s="549"/>
      <c r="Y792" s="549"/>
      <c r="Z792" s="549"/>
      <c r="AA792" s="549"/>
      <c r="AB792" s="549"/>
    </row>
    <row r="793" spans="1:28" ht="13.5" customHeight="1">
      <c r="A793" s="80"/>
      <c r="B793" s="80"/>
      <c r="C793" s="80"/>
      <c r="D793" s="80"/>
      <c r="E793" s="80"/>
      <c r="F793" s="80"/>
      <c r="G793" s="80"/>
      <c r="H793" s="555"/>
      <c r="I793" s="549"/>
      <c r="J793" s="789"/>
      <c r="K793" s="556"/>
      <c r="L793" s="557"/>
      <c r="M793" s="549"/>
      <c r="N793" s="549"/>
      <c r="O793" s="549"/>
      <c r="P793" s="549"/>
      <c r="Q793" s="549"/>
      <c r="R793" s="549"/>
      <c r="S793" s="549"/>
      <c r="T793" s="549"/>
      <c r="U793" s="549"/>
      <c r="V793" s="549"/>
      <c r="W793" s="549"/>
      <c r="X793" s="549"/>
      <c r="Y793" s="549"/>
      <c r="Z793" s="549"/>
      <c r="AA793" s="549"/>
      <c r="AB793" s="549"/>
    </row>
    <row r="794" spans="1:28" ht="13.5" customHeight="1">
      <c r="A794" s="80"/>
      <c r="B794" s="80"/>
      <c r="C794" s="80"/>
      <c r="D794" s="80"/>
      <c r="E794" s="80"/>
      <c r="F794" s="80"/>
      <c r="G794" s="80"/>
      <c r="H794" s="555"/>
      <c r="I794" s="549"/>
      <c r="J794" s="789"/>
      <c r="K794" s="556"/>
      <c r="L794" s="557"/>
      <c r="M794" s="549"/>
      <c r="N794" s="549"/>
      <c r="O794" s="549"/>
      <c r="P794" s="549"/>
      <c r="Q794" s="549"/>
      <c r="R794" s="549"/>
      <c r="S794" s="549"/>
      <c r="T794" s="549"/>
      <c r="U794" s="549"/>
      <c r="V794" s="549"/>
      <c r="W794" s="549"/>
      <c r="X794" s="549"/>
      <c r="Y794" s="549"/>
      <c r="Z794" s="549"/>
      <c r="AA794" s="549"/>
      <c r="AB794" s="549"/>
    </row>
    <row r="795" spans="1:28" ht="13.5" customHeight="1">
      <c r="A795" s="80"/>
      <c r="B795" s="80"/>
      <c r="C795" s="80"/>
      <c r="D795" s="80"/>
      <c r="E795" s="80"/>
      <c r="F795" s="80"/>
      <c r="G795" s="80"/>
      <c r="H795" s="555"/>
      <c r="I795" s="549"/>
      <c r="J795" s="789"/>
      <c r="K795" s="556"/>
      <c r="L795" s="557"/>
      <c r="M795" s="549"/>
      <c r="N795" s="549"/>
      <c r="O795" s="549"/>
      <c r="P795" s="549"/>
      <c r="Q795" s="549"/>
      <c r="R795" s="549"/>
      <c r="S795" s="549"/>
      <c r="T795" s="549"/>
      <c r="U795" s="549"/>
      <c r="V795" s="549"/>
      <c r="W795" s="549"/>
      <c r="X795" s="549"/>
      <c r="Y795" s="549"/>
      <c r="Z795" s="549"/>
      <c r="AA795" s="549"/>
      <c r="AB795" s="549"/>
    </row>
    <row r="796" spans="1:28" ht="13.5" customHeight="1">
      <c r="A796" s="80"/>
      <c r="B796" s="80"/>
      <c r="C796" s="80"/>
      <c r="D796" s="80"/>
      <c r="E796" s="80"/>
      <c r="F796" s="80"/>
      <c r="G796" s="80"/>
      <c r="H796" s="555"/>
      <c r="I796" s="549"/>
      <c r="J796" s="789"/>
      <c r="K796" s="556"/>
      <c r="L796" s="557"/>
      <c r="M796" s="549"/>
      <c r="N796" s="549"/>
      <c r="O796" s="549"/>
      <c r="P796" s="549"/>
      <c r="Q796" s="549"/>
      <c r="R796" s="549"/>
      <c r="S796" s="549"/>
      <c r="T796" s="549"/>
      <c r="U796" s="549"/>
      <c r="V796" s="549"/>
      <c r="W796" s="549"/>
      <c r="X796" s="549"/>
      <c r="Y796" s="549"/>
      <c r="Z796" s="549"/>
      <c r="AA796" s="549"/>
      <c r="AB796" s="549"/>
    </row>
    <row r="797" spans="1:28" ht="13.5" customHeight="1">
      <c r="A797" s="80"/>
      <c r="B797" s="80"/>
      <c r="C797" s="80"/>
      <c r="D797" s="80"/>
      <c r="E797" s="80"/>
      <c r="F797" s="80"/>
      <c r="G797" s="80"/>
      <c r="H797" s="555"/>
      <c r="I797" s="549"/>
      <c r="J797" s="789"/>
      <c r="K797" s="556"/>
      <c r="L797" s="557"/>
      <c r="M797" s="549"/>
      <c r="N797" s="549"/>
      <c r="O797" s="549"/>
      <c r="P797" s="549"/>
      <c r="Q797" s="549"/>
      <c r="R797" s="549"/>
      <c r="S797" s="549"/>
      <c r="T797" s="549"/>
      <c r="U797" s="549"/>
      <c r="V797" s="549"/>
      <c r="W797" s="549"/>
      <c r="X797" s="549"/>
      <c r="Y797" s="549"/>
      <c r="Z797" s="549"/>
      <c r="AA797" s="549"/>
      <c r="AB797" s="549"/>
    </row>
    <row r="798" spans="1:28" ht="13.5" customHeight="1">
      <c r="A798" s="80"/>
      <c r="B798" s="80"/>
      <c r="C798" s="80"/>
      <c r="D798" s="80"/>
      <c r="E798" s="80"/>
      <c r="F798" s="80"/>
      <c r="G798" s="80"/>
      <c r="H798" s="555"/>
      <c r="I798" s="549"/>
      <c r="J798" s="789"/>
      <c r="K798" s="556"/>
      <c r="L798" s="557"/>
      <c r="M798" s="549"/>
      <c r="N798" s="549"/>
      <c r="O798" s="549"/>
      <c r="P798" s="549"/>
      <c r="Q798" s="549"/>
      <c r="R798" s="549"/>
      <c r="S798" s="549"/>
      <c r="T798" s="549"/>
      <c r="U798" s="549"/>
      <c r="V798" s="549"/>
      <c r="W798" s="549"/>
      <c r="X798" s="549"/>
      <c r="Y798" s="549"/>
      <c r="Z798" s="549"/>
      <c r="AA798" s="549"/>
      <c r="AB798" s="549"/>
    </row>
    <row r="799" spans="1:28" ht="13.5" customHeight="1">
      <c r="A799" s="80"/>
      <c r="B799" s="80"/>
      <c r="C799" s="80"/>
      <c r="D799" s="80"/>
      <c r="E799" s="80"/>
      <c r="F799" s="80"/>
      <c r="G799" s="80"/>
      <c r="H799" s="555"/>
      <c r="I799" s="549"/>
      <c r="J799" s="789"/>
      <c r="K799" s="556"/>
      <c r="L799" s="557"/>
      <c r="M799" s="549"/>
      <c r="N799" s="549"/>
      <c r="O799" s="549"/>
      <c r="P799" s="549"/>
      <c r="Q799" s="549"/>
      <c r="R799" s="549"/>
      <c r="S799" s="549"/>
      <c r="T799" s="549"/>
      <c r="U799" s="549"/>
      <c r="V799" s="549"/>
      <c r="W799" s="549"/>
      <c r="X799" s="549"/>
      <c r="Y799" s="549"/>
      <c r="Z799" s="549"/>
      <c r="AA799" s="549"/>
      <c r="AB799" s="549"/>
    </row>
    <row r="800" spans="1:28" ht="13.5" customHeight="1">
      <c r="A800" s="80"/>
      <c r="B800" s="80"/>
      <c r="C800" s="80"/>
      <c r="D800" s="80"/>
      <c r="E800" s="80"/>
      <c r="F800" s="80"/>
      <c r="G800" s="80"/>
      <c r="H800" s="555"/>
      <c r="I800" s="549"/>
      <c r="J800" s="789"/>
      <c r="K800" s="556"/>
      <c r="L800" s="557"/>
      <c r="M800" s="549"/>
      <c r="N800" s="549"/>
      <c r="O800" s="549"/>
      <c r="P800" s="549"/>
      <c r="Q800" s="549"/>
      <c r="R800" s="549"/>
      <c r="S800" s="549"/>
      <c r="T800" s="549"/>
      <c r="U800" s="549"/>
      <c r="V800" s="549"/>
      <c r="W800" s="549"/>
      <c r="X800" s="549"/>
      <c r="Y800" s="549"/>
      <c r="Z800" s="549"/>
      <c r="AA800" s="549"/>
      <c r="AB800" s="549"/>
    </row>
    <row r="801" spans="1:28" ht="13.5" customHeight="1">
      <c r="A801" s="80"/>
      <c r="B801" s="80"/>
      <c r="C801" s="80"/>
      <c r="D801" s="80"/>
      <c r="E801" s="80"/>
      <c r="F801" s="80"/>
      <c r="G801" s="80"/>
      <c r="H801" s="555"/>
      <c r="I801" s="549"/>
      <c r="J801" s="789"/>
      <c r="K801" s="556"/>
      <c r="L801" s="557"/>
      <c r="M801" s="549"/>
      <c r="N801" s="549"/>
      <c r="O801" s="549"/>
      <c r="P801" s="549"/>
      <c r="Q801" s="549"/>
      <c r="R801" s="549"/>
      <c r="S801" s="549"/>
      <c r="T801" s="549"/>
      <c r="U801" s="549"/>
      <c r="V801" s="549"/>
      <c r="W801" s="549"/>
      <c r="X801" s="549"/>
      <c r="Y801" s="549"/>
      <c r="Z801" s="549"/>
      <c r="AA801" s="549"/>
      <c r="AB801" s="549"/>
    </row>
    <row r="802" spans="1:28" ht="13.5" customHeight="1">
      <c r="A802" s="80"/>
      <c r="B802" s="80"/>
      <c r="C802" s="80"/>
      <c r="D802" s="80"/>
      <c r="E802" s="80"/>
      <c r="F802" s="80"/>
      <c r="G802" s="80"/>
      <c r="H802" s="555"/>
      <c r="I802" s="549"/>
      <c r="J802" s="789"/>
      <c r="K802" s="556"/>
      <c r="L802" s="557"/>
      <c r="M802" s="549"/>
      <c r="N802" s="549"/>
      <c r="O802" s="549"/>
      <c r="P802" s="549"/>
      <c r="Q802" s="549"/>
      <c r="R802" s="549"/>
      <c r="S802" s="549"/>
      <c r="T802" s="549"/>
      <c r="U802" s="549"/>
      <c r="V802" s="549"/>
      <c r="W802" s="549"/>
      <c r="X802" s="549"/>
      <c r="Y802" s="549"/>
      <c r="Z802" s="549"/>
      <c r="AA802" s="549"/>
      <c r="AB802" s="549"/>
    </row>
    <row r="803" spans="1:28" ht="13.5" customHeight="1">
      <c r="A803" s="80"/>
      <c r="B803" s="80"/>
      <c r="C803" s="80"/>
      <c r="D803" s="80"/>
      <c r="E803" s="80"/>
      <c r="F803" s="80"/>
      <c r="G803" s="80"/>
      <c r="H803" s="555"/>
      <c r="I803" s="549"/>
      <c r="J803" s="789"/>
      <c r="K803" s="556"/>
      <c r="L803" s="557"/>
      <c r="M803" s="549"/>
      <c r="N803" s="549"/>
      <c r="O803" s="549"/>
      <c r="P803" s="549"/>
      <c r="Q803" s="549"/>
      <c r="R803" s="549"/>
      <c r="S803" s="549"/>
      <c r="T803" s="549"/>
      <c r="U803" s="549"/>
      <c r="V803" s="549"/>
      <c r="W803" s="549"/>
      <c r="X803" s="549"/>
      <c r="Y803" s="549"/>
      <c r="Z803" s="549"/>
      <c r="AA803" s="549"/>
      <c r="AB803" s="549"/>
    </row>
    <row r="804" spans="1:28" ht="13.5" customHeight="1">
      <c r="A804" s="80"/>
      <c r="B804" s="80"/>
      <c r="C804" s="80"/>
      <c r="D804" s="80"/>
      <c r="E804" s="80"/>
      <c r="F804" s="80"/>
      <c r="G804" s="80"/>
      <c r="H804" s="555"/>
      <c r="I804" s="549"/>
      <c r="J804" s="789"/>
      <c r="K804" s="556"/>
      <c r="L804" s="557"/>
      <c r="M804" s="549"/>
      <c r="N804" s="549"/>
      <c r="O804" s="549"/>
      <c r="P804" s="549"/>
      <c r="Q804" s="549"/>
      <c r="R804" s="549"/>
      <c r="S804" s="549"/>
      <c r="T804" s="549"/>
      <c r="U804" s="549"/>
      <c r="V804" s="549"/>
      <c r="W804" s="549"/>
      <c r="X804" s="549"/>
      <c r="Y804" s="549"/>
      <c r="Z804" s="549"/>
      <c r="AA804" s="549"/>
      <c r="AB804" s="549"/>
    </row>
    <row r="805" spans="1:28" ht="13.5" customHeight="1">
      <c r="A805" s="80"/>
      <c r="B805" s="80"/>
      <c r="C805" s="80"/>
      <c r="D805" s="80"/>
      <c r="E805" s="80"/>
      <c r="F805" s="80"/>
      <c r="G805" s="80"/>
      <c r="H805" s="555"/>
      <c r="I805" s="549"/>
      <c r="J805" s="789"/>
      <c r="K805" s="556"/>
      <c r="L805" s="557"/>
      <c r="M805" s="549"/>
      <c r="N805" s="549"/>
      <c r="O805" s="549"/>
      <c r="P805" s="549"/>
      <c r="Q805" s="549"/>
      <c r="R805" s="549"/>
      <c r="S805" s="549"/>
      <c r="T805" s="549"/>
      <c r="U805" s="549"/>
      <c r="V805" s="549"/>
      <c r="W805" s="549"/>
      <c r="X805" s="549"/>
      <c r="Y805" s="549"/>
      <c r="Z805" s="549"/>
      <c r="AA805" s="549"/>
      <c r="AB805" s="549"/>
    </row>
    <row r="806" spans="1:28" ht="13.5" customHeight="1">
      <c r="A806" s="80"/>
      <c r="B806" s="80"/>
      <c r="C806" s="80"/>
      <c r="D806" s="80"/>
      <c r="E806" s="80"/>
      <c r="F806" s="80"/>
      <c r="G806" s="80"/>
      <c r="H806" s="555"/>
      <c r="I806" s="549"/>
      <c r="J806" s="789"/>
      <c r="K806" s="556"/>
      <c r="L806" s="557"/>
      <c r="M806" s="549"/>
      <c r="N806" s="549"/>
      <c r="O806" s="549"/>
      <c r="P806" s="549"/>
      <c r="Q806" s="549"/>
      <c r="R806" s="549"/>
      <c r="S806" s="549"/>
      <c r="T806" s="549"/>
      <c r="U806" s="549"/>
      <c r="V806" s="549"/>
      <c r="W806" s="549"/>
      <c r="X806" s="549"/>
      <c r="Y806" s="549"/>
      <c r="Z806" s="549"/>
      <c r="AA806" s="549"/>
      <c r="AB806" s="549"/>
    </row>
    <row r="807" spans="1:28" ht="13.5" customHeight="1">
      <c r="A807" s="80"/>
      <c r="B807" s="80"/>
      <c r="C807" s="80"/>
      <c r="D807" s="80"/>
      <c r="E807" s="80"/>
      <c r="F807" s="80"/>
      <c r="G807" s="80"/>
      <c r="H807" s="555"/>
      <c r="I807" s="549"/>
      <c r="J807" s="789"/>
      <c r="K807" s="556"/>
      <c r="L807" s="557"/>
      <c r="M807" s="549"/>
      <c r="N807" s="549"/>
      <c r="O807" s="549"/>
      <c r="P807" s="549"/>
      <c r="Q807" s="549"/>
      <c r="R807" s="549"/>
      <c r="S807" s="549"/>
      <c r="T807" s="549"/>
      <c r="U807" s="549"/>
      <c r="V807" s="549"/>
      <c r="W807" s="549"/>
      <c r="X807" s="549"/>
      <c r="Y807" s="549"/>
      <c r="Z807" s="549"/>
      <c r="AA807" s="549"/>
      <c r="AB807" s="549"/>
    </row>
    <row r="808" spans="1:28" ht="13.5" customHeight="1">
      <c r="A808" s="80"/>
      <c r="B808" s="80"/>
      <c r="C808" s="80"/>
      <c r="D808" s="80"/>
      <c r="E808" s="80"/>
      <c r="F808" s="80"/>
      <c r="G808" s="80"/>
      <c r="H808" s="555"/>
      <c r="I808" s="549"/>
      <c r="J808" s="789"/>
      <c r="K808" s="556"/>
      <c r="L808" s="557"/>
      <c r="M808" s="549"/>
      <c r="N808" s="549"/>
      <c r="O808" s="549"/>
      <c r="P808" s="549"/>
      <c r="Q808" s="549"/>
      <c r="R808" s="549"/>
      <c r="S808" s="549"/>
      <c r="T808" s="549"/>
      <c r="U808" s="549"/>
      <c r="V808" s="549"/>
      <c r="W808" s="549"/>
      <c r="X808" s="549"/>
      <c r="Y808" s="549"/>
      <c r="Z808" s="549"/>
      <c r="AA808" s="549"/>
      <c r="AB808" s="549"/>
    </row>
    <row r="809" spans="1:28" ht="13.5" customHeight="1">
      <c r="A809" s="80"/>
      <c r="B809" s="80"/>
      <c r="C809" s="80"/>
      <c r="D809" s="80"/>
      <c r="E809" s="80"/>
      <c r="F809" s="80"/>
      <c r="G809" s="80"/>
      <c r="H809" s="555"/>
      <c r="I809" s="549"/>
      <c r="J809" s="789"/>
      <c r="K809" s="556"/>
      <c r="L809" s="557"/>
      <c r="M809" s="549"/>
      <c r="N809" s="549"/>
      <c r="O809" s="549"/>
      <c r="P809" s="549"/>
      <c r="Q809" s="549"/>
      <c r="R809" s="549"/>
      <c r="S809" s="549"/>
      <c r="T809" s="549"/>
      <c r="U809" s="549"/>
      <c r="V809" s="549"/>
      <c r="W809" s="549"/>
      <c r="X809" s="549"/>
      <c r="Y809" s="549"/>
      <c r="Z809" s="549"/>
      <c r="AA809" s="549"/>
      <c r="AB809" s="549"/>
    </row>
    <row r="810" spans="1:28" ht="13.5" customHeight="1">
      <c r="A810" s="80"/>
      <c r="B810" s="80"/>
      <c r="C810" s="80"/>
      <c r="D810" s="80"/>
      <c r="E810" s="80"/>
      <c r="F810" s="80"/>
      <c r="G810" s="80"/>
      <c r="H810" s="555"/>
      <c r="I810" s="549"/>
      <c r="J810" s="789"/>
      <c r="K810" s="556"/>
      <c r="L810" s="557"/>
      <c r="M810" s="549"/>
      <c r="N810" s="549"/>
      <c r="O810" s="549"/>
      <c r="P810" s="549"/>
      <c r="Q810" s="549"/>
      <c r="R810" s="549"/>
      <c r="S810" s="549"/>
      <c r="T810" s="549"/>
      <c r="U810" s="549"/>
      <c r="V810" s="549"/>
      <c r="W810" s="549"/>
      <c r="X810" s="549"/>
      <c r="Y810" s="549"/>
      <c r="Z810" s="549"/>
      <c r="AA810" s="549"/>
      <c r="AB810" s="549"/>
    </row>
    <row r="811" spans="1:28" ht="13.5" customHeight="1">
      <c r="A811" s="80"/>
      <c r="B811" s="80"/>
      <c r="C811" s="80"/>
      <c r="D811" s="80"/>
      <c r="E811" s="80"/>
      <c r="F811" s="80"/>
      <c r="G811" s="80"/>
      <c r="H811" s="555"/>
      <c r="I811" s="549"/>
      <c r="J811" s="789"/>
      <c r="K811" s="556"/>
      <c r="L811" s="557"/>
      <c r="M811" s="549"/>
      <c r="N811" s="549"/>
      <c r="O811" s="549"/>
      <c r="P811" s="549"/>
      <c r="Q811" s="549"/>
      <c r="R811" s="549"/>
      <c r="S811" s="549"/>
      <c r="T811" s="549"/>
      <c r="U811" s="549"/>
      <c r="V811" s="549"/>
      <c r="W811" s="549"/>
      <c r="X811" s="549"/>
      <c r="Y811" s="549"/>
      <c r="Z811" s="549"/>
      <c r="AA811" s="549"/>
      <c r="AB811" s="549"/>
    </row>
    <row r="812" spans="1:28" ht="13.5" customHeight="1">
      <c r="A812" s="80"/>
      <c r="B812" s="80"/>
      <c r="C812" s="80"/>
      <c r="D812" s="80"/>
      <c r="E812" s="80"/>
      <c r="F812" s="80"/>
      <c r="G812" s="80"/>
      <c r="H812" s="555"/>
      <c r="I812" s="549"/>
      <c r="J812" s="789"/>
      <c r="K812" s="556"/>
      <c r="L812" s="557"/>
      <c r="M812" s="549"/>
      <c r="N812" s="549"/>
      <c r="O812" s="549"/>
      <c r="P812" s="549"/>
      <c r="Q812" s="549"/>
      <c r="R812" s="549"/>
      <c r="S812" s="549"/>
      <c r="T812" s="549"/>
      <c r="U812" s="549"/>
      <c r="V812" s="549"/>
      <c r="W812" s="549"/>
      <c r="X812" s="549"/>
      <c r="Y812" s="549"/>
      <c r="Z812" s="549"/>
      <c r="AA812" s="549"/>
      <c r="AB812" s="549"/>
    </row>
    <row r="813" spans="1:28" ht="13.5" customHeight="1">
      <c r="A813" s="80"/>
      <c r="B813" s="80"/>
      <c r="C813" s="80"/>
      <c r="D813" s="80"/>
      <c r="E813" s="80"/>
      <c r="F813" s="80"/>
      <c r="G813" s="80"/>
      <c r="H813" s="555"/>
      <c r="I813" s="549"/>
      <c r="J813" s="789"/>
      <c r="K813" s="556"/>
      <c r="L813" s="557"/>
      <c r="M813" s="549"/>
      <c r="N813" s="549"/>
      <c r="O813" s="549"/>
      <c r="P813" s="549"/>
      <c r="Q813" s="549"/>
      <c r="R813" s="549"/>
      <c r="S813" s="549"/>
      <c r="T813" s="549"/>
      <c r="U813" s="549"/>
      <c r="V813" s="549"/>
      <c r="W813" s="549"/>
      <c r="X813" s="549"/>
      <c r="Y813" s="549"/>
      <c r="Z813" s="549"/>
      <c r="AA813" s="549"/>
      <c r="AB813" s="549"/>
    </row>
    <row r="814" spans="1:28" ht="13.5" customHeight="1">
      <c r="A814" s="80"/>
      <c r="B814" s="80"/>
      <c r="C814" s="80"/>
      <c r="D814" s="80"/>
      <c r="E814" s="80"/>
      <c r="F814" s="80"/>
      <c r="G814" s="80"/>
      <c r="H814" s="555"/>
      <c r="I814" s="549"/>
      <c r="J814" s="789"/>
      <c r="K814" s="556"/>
      <c r="L814" s="557"/>
      <c r="M814" s="549"/>
      <c r="N814" s="549"/>
      <c r="O814" s="549"/>
      <c r="P814" s="549"/>
      <c r="Q814" s="549"/>
      <c r="R814" s="549"/>
      <c r="S814" s="549"/>
      <c r="T814" s="549"/>
      <c r="U814" s="549"/>
      <c r="V814" s="549"/>
      <c r="W814" s="549"/>
      <c r="X814" s="549"/>
      <c r="Y814" s="549"/>
      <c r="Z814" s="549"/>
      <c r="AA814" s="549"/>
      <c r="AB814" s="549"/>
    </row>
    <row r="815" spans="1:28" ht="13.5" customHeight="1">
      <c r="A815" s="80"/>
      <c r="B815" s="80"/>
      <c r="C815" s="80"/>
      <c r="D815" s="80"/>
      <c r="E815" s="80"/>
      <c r="F815" s="80"/>
      <c r="G815" s="80"/>
      <c r="H815" s="555"/>
      <c r="I815" s="549"/>
      <c r="J815" s="789"/>
      <c r="K815" s="556"/>
      <c r="L815" s="557"/>
      <c r="M815" s="549"/>
      <c r="N815" s="549"/>
      <c r="O815" s="549"/>
      <c r="P815" s="549"/>
      <c r="Q815" s="549"/>
      <c r="R815" s="549"/>
      <c r="S815" s="549"/>
      <c r="T815" s="549"/>
      <c r="U815" s="549"/>
      <c r="V815" s="549"/>
      <c r="W815" s="549"/>
      <c r="X815" s="549"/>
      <c r="Y815" s="549"/>
      <c r="Z815" s="549"/>
      <c r="AA815" s="549"/>
      <c r="AB815" s="549"/>
    </row>
    <row r="816" spans="1:28" ht="13.5" customHeight="1">
      <c r="A816" s="80"/>
      <c r="B816" s="80"/>
      <c r="C816" s="80"/>
      <c r="D816" s="80"/>
      <c r="E816" s="80"/>
      <c r="F816" s="80"/>
      <c r="G816" s="80"/>
      <c r="H816" s="555"/>
      <c r="I816" s="549"/>
      <c r="J816" s="789"/>
      <c r="K816" s="556"/>
      <c r="L816" s="557"/>
      <c r="M816" s="549"/>
      <c r="N816" s="549"/>
      <c r="O816" s="549"/>
      <c r="P816" s="549"/>
      <c r="Q816" s="549"/>
      <c r="R816" s="549"/>
      <c r="S816" s="549"/>
      <c r="T816" s="549"/>
      <c r="U816" s="549"/>
      <c r="V816" s="549"/>
      <c r="W816" s="549"/>
      <c r="X816" s="549"/>
      <c r="Y816" s="549"/>
      <c r="Z816" s="549"/>
      <c r="AA816" s="549"/>
      <c r="AB816" s="549"/>
    </row>
    <row r="817" spans="1:28" ht="13.5" customHeight="1">
      <c r="A817" s="80"/>
      <c r="B817" s="80"/>
      <c r="C817" s="80"/>
      <c r="D817" s="80"/>
      <c r="E817" s="80"/>
      <c r="F817" s="80"/>
      <c r="G817" s="80"/>
      <c r="H817" s="555"/>
      <c r="I817" s="549"/>
      <c r="J817" s="789"/>
      <c r="K817" s="556"/>
      <c r="L817" s="557"/>
      <c r="M817" s="549"/>
      <c r="N817" s="549"/>
      <c r="O817" s="549"/>
      <c r="P817" s="549"/>
      <c r="Q817" s="549"/>
      <c r="R817" s="549"/>
      <c r="S817" s="549"/>
      <c r="T817" s="549"/>
      <c r="U817" s="549"/>
      <c r="V817" s="549"/>
      <c r="W817" s="549"/>
      <c r="X817" s="549"/>
      <c r="Y817" s="549"/>
      <c r="Z817" s="549"/>
      <c r="AA817" s="549"/>
      <c r="AB817" s="549"/>
    </row>
    <row r="818" spans="1:28" ht="13.5" customHeight="1">
      <c r="A818" s="80"/>
      <c r="B818" s="80"/>
      <c r="C818" s="80"/>
      <c r="D818" s="80"/>
      <c r="E818" s="80"/>
      <c r="F818" s="80"/>
      <c r="G818" s="80"/>
      <c r="H818" s="555"/>
      <c r="I818" s="549"/>
      <c r="J818" s="789"/>
      <c r="K818" s="556"/>
      <c r="L818" s="557"/>
      <c r="M818" s="549"/>
      <c r="N818" s="549"/>
      <c r="O818" s="549"/>
      <c r="P818" s="549"/>
      <c r="Q818" s="549"/>
      <c r="R818" s="549"/>
      <c r="S818" s="549"/>
      <c r="T818" s="549"/>
      <c r="U818" s="549"/>
      <c r="V818" s="549"/>
      <c r="W818" s="549"/>
      <c r="X818" s="549"/>
      <c r="Y818" s="549"/>
      <c r="Z818" s="549"/>
      <c r="AA818" s="549"/>
      <c r="AB818" s="549"/>
    </row>
    <row r="819" spans="1:28" ht="13.5" customHeight="1">
      <c r="A819" s="80"/>
      <c r="B819" s="80"/>
      <c r="C819" s="80"/>
      <c r="D819" s="80"/>
      <c r="E819" s="80"/>
      <c r="F819" s="80"/>
      <c r="G819" s="80"/>
      <c r="H819" s="555"/>
      <c r="I819" s="549"/>
      <c r="J819" s="789"/>
      <c r="K819" s="556"/>
      <c r="L819" s="557"/>
      <c r="M819" s="549"/>
      <c r="N819" s="549"/>
      <c r="O819" s="549"/>
      <c r="P819" s="549"/>
      <c r="Q819" s="549"/>
      <c r="R819" s="549"/>
      <c r="S819" s="549"/>
      <c r="T819" s="549"/>
      <c r="U819" s="549"/>
      <c r="V819" s="549"/>
      <c r="W819" s="549"/>
      <c r="X819" s="549"/>
      <c r="Y819" s="549"/>
      <c r="Z819" s="549"/>
      <c r="AA819" s="549"/>
      <c r="AB819" s="549"/>
    </row>
    <row r="820" spans="1:28" ht="13.5" customHeight="1">
      <c r="A820" s="80"/>
      <c r="B820" s="80"/>
      <c r="C820" s="80"/>
      <c r="D820" s="80"/>
      <c r="E820" s="80"/>
      <c r="F820" s="80"/>
      <c r="G820" s="80"/>
      <c r="H820" s="555"/>
      <c r="I820" s="549"/>
      <c r="J820" s="789"/>
      <c r="K820" s="556"/>
      <c r="L820" s="557"/>
      <c r="M820" s="549"/>
      <c r="N820" s="549"/>
      <c r="O820" s="549"/>
      <c r="P820" s="549"/>
      <c r="Q820" s="549"/>
      <c r="R820" s="549"/>
      <c r="S820" s="549"/>
      <c r="T820" s="549"/>
      <c r="U820" s="549"/>
      <c r="V820" s="549"/>
      <c r="W820" s="549"/>
      <c r="X820" s="549"/>
      <c r="Y820" s="549"/>
      <c r="Z820" s="549"/>
      <c r="AA820" s="549"/>
      <c r="AB820" s="549"/>
    </row>
    <row r="821" spans="1:28" ht="13.5" customHeight="1">
      <c r="A821" s="80"/>
      <c r="B821" s="80"/>
      <c r="C821" s="80"/>
      <c r="D821" s="80"/>
      <c r="E821" s="80"/>
      <c r="F821" s="80"/>
      <c r="G821" s="80"/>
      <c r="H821" s="555"/>
      <c r="I821" s="549"/>
      <c r="J821" s="789"/>
      <c r="K821" s="556"/>
      <c r="L821" s="557"/>
      <c r="M821" s="549"/>
      <c r="N821" s="549"/>
      <c r="O821" s="549"/>
      <c r="P821" s="549"/>
      <c r="Q821" s="549"/>
      <c r="R821" s="549"/>
      <c r="S821" s="549"/>
      <c r="T821" s="549"/>
      <c r="U821" s="549"/>
      <c r="V821" s="549"/>
      <c r="W821" s="549"/>
      <c r="X821" s="549"/>
      <c r="Y821" s="549"/>
      <c r="Z821" s="549"/>
      <c r="AA821" s="549"/>
      <c r="AB821" s="549"/>
    </row>
    <row r="822" spans="1:28" ht="13.5" customHeight="1">
      <c r="A822" s="80"/>
      <c r="B822" s="80"/>
      <c r="C822" s="80"/>
      <c r="D822" s="80"/>
      <c r="E822" s="80"/>
      <c r="F822" s="80"/>
      <c r="G822" s="80"/>
      <c r="H822" s="555"/>
      <c r="I822" s="549"/>
      <c r="J822" s="789"/>
      <c r="K822" s="556"/>
      <c r="L822" s="557"/>
      <c r="M822" s="549"/>
      <c r="N822" s="549"/>
      <c r="O822" s="549"/>
      <c r="P822" s="549"/>
      <c r="Q822" s="549"/>
      <c r="R822" s="549"/>
      <c r="S822" s="549"/>
      <c r="T822" s="549"/>
      <c r="U822" s="549"/>
      <c r="V822" s="549"/>
      <c r="W822" s="549"/>
      <c r="X822" s="549"/>
      <c r="Y822" s="549"/>
      <c r="Z822" s="549"/>
      <c r="AA822" s="549"/>
      <c r="AB822" s="549"/>
    </row>
    <row r="823" spans="1:28" ht="13.5" customHeight="1">
      <c r="A823" s="80"/>
      <c r="B823" s="80"/>
      <c r="C823" s="80"/>
      <c r="D823" s="80"/>
      <c r="E823" s="80"/>
      <c r="F823" s="80"/>
      <c r="G823" s="80"/>
      <c r="H823" s="555"/>
      <c r="I823" s="549"/>
      <c r="J823" s="789"/>
      <c r="K823" s="556"/>
      <c r="L823" s="557"/>
      <c r="M823" s="549"/>
      <c r="N823" s="549"/>
      <c r="O823" s="549"/>
      <c r="P823" s="549"/>
      <c r="Q823" s="549"/>
      <c r="R823" s="549"/>
      <c r="S823" s="549"/>
      <c r="T823" s="549"/>
      <c r="U823" s="549"/>
      <c r="V823" s="549"/>
      <c r="W823" s="549"/>
      <c r="X823" s="549"/>
      <c r="Y823" s="549"/>
      <c r="Z823" s="549"/>
      <c r="AA823" s="549"/>
      <c r="AB823" s="549"/>
    </row>
    <row r="824" spans="1:28" ht="13.5" customHeight="1">
      <c r="A824" s="80"/>
      <c r="B824" s="80"/>
      <c r="C824" s="80"/>
      <c r="D824" s="80"/>
      <c r="E824" s="80"/>
      <c r="F824" s="80"/>
      <c r="G824" s="80"/>
      <c r="H824" s="555"/>
      <c r="I824" s="549"/>
      <c r="J824" s="789"/>
      <c r="K824" s="556"/>
      <c r="L824" s="557"/>
      <c r="M824" s="549"/>
      <c r="N824" s="549"/>
      <c r="O824" s="549"/>
      <c r="P824" s="549"/>
      <c r="Q824" s="549"/>
      <c r="R824" s="549"/>
      <c r="S824" s="549"/>
      <c r="T824" s="549"/>
      <c r="U824" s="549"/>
      <c r="V824" s="549"/>
      <c r="W824" s="549"/>
      <c r="X824" s="549"/>
      <c r="Y824" s="549"/>
      <c r="Z824" s="549"/>
      <c r="AA824" s="549"/>
      <c r="AB824" s="549"/>
    </row>
    <row r="825" spans="1:28" ht="13.5" customHeight="1">
      <c r="A825" s="80"/>
      <c r="B825" s="80"/>
      <c r="C825" s="80"/>
      <c r="D825" s="80"/>
      <c r="E825" s="80"/>
      <c r="F825" s="80"/>
      <c r="G825" s="80"/>
      <c r="H825" s="555"/>
      <c r="I825" s="549"/>
      <c r="J825" s="789"/>
      <c r="K825" s="556"/>
      <c r="L825" s="557"/>
      <c r="M825" s="549"/>
      <c r="N825" s="549"/>
      <c r="O825" s="549"/>
      <c r="P825" s="549"/>
      <c r="Q825" s="549"/>
      <c r="R825" s="549"/>
      <c r="S825" s="549"/>
      <c r="T825" s="549"/>
      <c r="U825" s="549"/>
      <c r="V825" s="549"/>
      <c r="W825" s="549"/>
      <c r="X825" s="549"/>
      <c r="Y825" s="549"/>
      <c r="Z825" s="549"/>
      <c r="AA825" s="549"/>
      <c r="AB825" s="549"/>
    </row>
    <row r="826" spans="1:28" ht="13.5" customHeight="1">
      <c r="A826" s="80"/>
      <c r="B826" s="80"/>
      <c r="C826" s="80"/>
      <c r="D826" s="80"/>
      <c r="E826" s="80"/>
      <c r="F826" s="80"/>
      <c r="G826" s="80"/>
      <c r="H826" s="555"/>
      <c r="I826" s="549"/>
      <c r="J826" s="789"/>
      <c r="K826" s="556"/>
      <c r="L826" s="557"/>
      <c r="M826" s="549"/>
      <c r="N826" s="549"/>
      <c r="O826" s="549"/>
      <c r="P826" s="549"/>
      <c r="Q826" s="549"/>
      <c r="R826" s="549"/>
      <c r="S826" s="549"/>
      <c r="T826" s="549"/>
      <c r="U826" s="549"/>
      <c r="V826" s="549"/>
      <c r="W826" s="549"/>
      <c r="X826" s="549"/>
      <c r="Y826" s="549"/>
      <c r="Z826" s="549"/>
      <c r="AA826" s="549"/>
      <c r="AB826" s="549"/>
    </row>
    <row r="827" spans="1:28" ht="13.5" customHeight="1">
      <c r="A827" s="80"/>
      <c r="B827" s="80"/>
      <c r="C827" s="80"/>
      <c r="D827" s="80"/>
      <c r="E827" s="80"/>
      <c r="F827" s="80"/>
      <c r="G827" s="80"/>
      <c r="H827" s="555"/>
      <c r="I827" s="549"/>
      <c r="J827" s="789"/>
      <c r="K827" s="556"/>
      <c r="L827" s="557"/>
      <c r="M827" s="549"/>
      <c r="N827" s="549"/>
      <c r="O827" s="549"/>
      <c r="P827" s="549"/>
      <c r="Q827" s="549"/>
      <c r="R827" s="549"/>
      <c r="S827" s="549"/>
      <c r="T827" s="549"/>
      <c r="U827" s="549"/>
      <c r="V827" s="549"/>
      <c r="W827" s="549"/>
      <c r="X827" s="549"/>
      <c r="Y827" s="549"/>
      <c r="Z827" s="549"/>
      <c r="AA827" s="549"/>
      <c r="AB827" s="549"/>
    </row>
    <row r="828" spans="1:28" ht="13.5" customHeight="1">
      <c r="A828" s="80"/>
      <c r="B828" s="80"/>
      <c r="C828" s="80"/>
      <c r="D828" s="80"/>
      <c r="E828" s="80"/>
      <c r="F828" s="80"/>
      <c r="G828" s="80"/>
      <c r="H828" s="555"/>
      <c r="I828" s="549"/>
      <c r="J828" s="789"/>
      <c r="K828" s="556"/>
      <c r="L828" s="557"/>
      <c r="M828" s="549"/>
      <c r="N828" s="549"/>
      <c r="O828" s="549"/>
      <c r="P828" s="549"/>
      <c r="Q828" s="549"/>
      <c r="R828" s="549"/>
      <c r="S828" s="549"/>
      <c r="T828" s="549"/>
      <c r="U828" s="549"/>
      <c r="V828" s="549"/>
      <c r="W828" s="549"/>
      <c r="X828" s="549"/>
      <c r="Y828" s="549"/>
      <c r="Z828" s="549"/>
      <c r="AA828" s="549"/>
      <c r="AB828" s="549"/>
    </row>
    <row r="829" spans="1:28" ht="13.5" customHeight="1">
      <c r="A829" s="80"/>
      <c r="B829" s="80"/>
      <c r="C829" s="80"/>
      <c r="D829" s="80"/>
      <c r="E829" s="80"/>
      <c r="F829" s="80"/>
      <c r="G829" s="80"/>
      <c r="H829" s="555"/>
      <c r="I829" s="549"/>
      <c r="J829" s="789"/>
      <c r="K829" s="556"/>
      <c r="L829" s="557"/>
      <c r="M829" s="549"/>
      <c r="N829" s="549"/>
      <c r="O829" s="549"/>
      <c r="P829" s="549"/>
      <c r="Q829" s="549"/>
      <c r="R829" s="549"/>
      <c r="S829" s="549"/>
      <c r="T829" s="549"/>
      <c r="U829" s="549"/>
      <c r="V829" s="549"/>
      <c r="W829" s="549"/>
      <c r="X829" s="549"/>
      <c r="Y829" s="549"/>
      <c r="Z829" s="549"/>
      <c r="AA829" s="549"/>
      <c r="AB829" s="549"/>
    </row>
    <row r="830" spans="1:28" ht="13.5" customHeight="1">
      <c r="A830" s="80"/>
      <c r="B830" s="80"/>
      <c r="C830" s="80"/>
      <c r="D830" s="80"/>
      <c r="E830" s="80"/>
      <c r="F830" s="80"/>
      <c r="G830" s="80"/>
      <c r="H830" s="555"/>
      <c r="I830" s="549"/>
      <c r="J830" s="789"/>
      <c r="K830" s="556"/>
      <c r="L830" s="557"/>
      <c r="M830" s="549"/>
      <c r="N830" s="549"/>
      <c r="O830" s="549"/>
      <c r="P830" s="549"/>
      <c r="Q830" s="549"/>
      <c r="R830" s="549"/>
      <c r="S830" s="549"/>
      <c r="T830" s="549"/>
      <c r="U830" s="549"/>
      <c r="V830" s="549"/>
      <c r="W830" s="549"/>
      <c r="X830" s="549"/>
      <c r="Y830" s="549"/>
      <c r="Z830" s="549"/>
      <c r="AA830" s="549"/>
      <c r="AB830" s="549"/>
    </row>
    <row r="831" spans="1:28" ht="13.5" customHeight="1">
      <c r="A831" s="80"/>
      <c r="B831" s="80"/>
      <c r="C831" s="80"/>
      <c r="D831" s="80"/>
      <c r="E831" s="80"/>
      <c r="F831" s="80"/>
      <c r="G831" s="80"/>
      <c r="H831" s="555"/>
      <c r="I831" s="549"/>
      <c r="J831" s="789"/>
      <c r="K831" s="556"/>
      <c r="L831" s="557"/>
      <c r="M831" s="549"/>
      <c r="N831" s="549"/>
      <c r="O831" s="549"/>
      <c r="P831" s="549"/>
      <c r="Q831" s="549"/>
      <c r="R831" s="549"/>
      <c r="S831" s="549"/>
      <c r="T831" s="549"/>
      <c r="U831" s="549"/>
      <c r="V831" s="549"/>
      <c r="W831" s="549"/>
      <c r="X831" s="549"/>
      <c r="Y831" s="549"/>
      <c r="Z831" s="549"/>
      <c r="AA831" s="549"/>
      <c r="AB831" s="549"/>
    </row>
    <row r="832" spans="1:28" ht="13.5" customHeight="1">
      <c r="A832" s="80"/>
      <c r="B832" s="80"/>
      <c r="C832" s="80"/>
      <c r="D832" s="80"/>
      <c r="E832" s="80"/>
      <c r="F832" s="80"/>
      <c r="G832" s="80"/>
      <c r="H832" s="555"/>
      <c r="I832" s="549"/>
      <c r="J832" s="789"/>
      <c r="K832" s="556"/>
      <c r="L832" s="557"/>
      <c r="M832" s="549"/>
      <c r="N832" s="549"/>
      <c r="O832" s="549"/>
      <c r="P832" s="549"/>
      <c r="Q832" s="549"/>
      <c r="R832" s="549"/>
      <c r="S832" s="549"/>
      <c r="T832" s="549"/>
      <c r="U832" s="549"/>
      <c r="V832" s="549"/>
      <c r="W832" s="549"/>
      <c r="X832" s="549"/>
      <c r="Y832" s="549"/>
      <c r="Z832" s="549"/>
      <c r="AA832" s="549"/>
      <c r="AB832" s="549"/>
    </row>
    <row r="833" spans="1:28" ht="13.5" customHeight="1">
      <c r="A833" s="80"/>
      <c r="B833" s="80"/>
      <c r="C833" s="80"/>
      <c r="D833" s="80"/>
      <c r="E833" s="80"/>
      <c r="F833" s="80"/>
      <c r="G833" s="80"/>
      <c r="H833" s="555"/>
      <c r="I833" s="549"/>
      <c r="J833" s="789"/>
      <c r="K833" s="556"/>
      <c r="L833" s="557"/>
      <c r="M833" s="549"/>
      <c r="N833" s="549"/>
      <c r="O833" s="549"/>
      <c r="P833" s="549"/>
      <c r="Q833" s="549"/>
      <c r="R833" s="549"/>
      <c r="S833" s="549"/>
      <c r="T833" s="549"/>
      <c r="U833" s="549"/>
      <c r="V833" s="549"/>
      <c r="W833" s="549"/>
      <c r="X833" s="549"/>
      <c r="Y833" s="549"/>
      <c r="Z833" s="549"/>
      <c r="AA833" s="549"/>
      <c r="AB833" s="549"/>
    </row>
    <row r="834" spans="1:28" ht="13.5" customHeight="1">
      <c r="A834" s="80"/>
      <c r="B834" s="80"/>
      <c r="C834" s="80"/>
      <c r="D834" s="80"/>
      <c r="E834" s="80"/>
      <c r="F834" s="80"/>
      <c r="G834" s="80"/>
      <c r="H834" s="555"/>
      <c r="I834" s="549"/>
      <c r="J834" s="789"/>
      <c r="K834" s="556"/>
      <c r="L834" s="557"/>
      <c r="M834" s="549"/>
      <c r="N834" s="549"/>
      <c r="O834" s="549"/>
      <c r="P834" s="549"/>
      <c r="Q834" s="549"/>
      <c r="R834" s="549"/>
      <c r="S834" s="549"/>
      <c r="T834" s="549"/>
      <c r="U834" s="549"/>
      <c r="V834" s="549"/>
      <c r="W834" s="549"/>
      <c r="X834" s="549"/>
      <c r="Y834" s="549"/>
      <c r="Z834" s="549"/>
      <c r="AA834" s="549"/>
      <c r="AB834" s="549"/>
    </row>
    <row r="835" spans="1:28" ht="13.5" customHeight="1">
      <c r="A835" s="80"/>
      <c r="B835" s="80"/>
      <c r="C835" s="80"/>
      <c r="D835" s="80"/>
      <c r="E835" s="80"/>
      <c r="F835" s="80"/>
      <c r="G835" s="80"/>
      <c r="H835" s="555"/>
      <c r="I835" s="549"/>
      <c r="J835" s="789"/>
      <c r="K835" s="556"/>
      <c r="L835" s="557"/>
      <c r="M835" s="549"/>
      <c r="N835" s="549"/>
      <c r="O835" s="549"/>
      <c r="P835" s="549"/>
      <c r="Q835" s="549"/>
      <c r="R835" s="549"/>
      <c r="S835" s="549"/>
      <c r="T835" s="549"/>
      <c r="U835" s="549"/>
      <c r="V835" s="549"/>
      <c r="W835" s="549"/>
      <c r="X835" s="549"/>
      <c r="Y835" s="549"/>
      <c r="Z835" s="549"/>
      <c r="AA835" s="549"/>
      <c r="AB835" s="549"/>
    </row>
    <row r="836" spans="1:28" ht="13.5" customHeight="1">
      <c r="A836" s="80"/>
      <c r="B836" s="80"/>
      <c r="C836" s="80"/>
      <c r="D836" s="80"/>
      <c r="E836" s="80"/>
      <c r="F836" s="80"/>
      <c r="G836" s="80"/>
      <c r="H836" s="555"/>
      <c r="I836" s="549"/>
      <c r="J836" s="789"/>
      <c r="K836" s="556"/>
      <c r="L836" s="557"/>
      <c r="M836" s="549"/>
      <c r="N836" s="549"/>
      <c r="O836" s="549"/>
      <c r="P836" s="549"/>
      <c r="Q836" s="549"/>
      <c r="R836" s="549"/>
      <c r="S836" s="549"/>
      <c r="T836" s="549"/>
      <c r="U836" s="549"/>
      <c r="V836" s="549"/>
      <c r="W836" s="549"/>
      <c r="X836" s="549"/>
      <c r="Y836" s="549"/>
      <c r="Z836" s="549"/>
      <c r="AA836" s="549"/>
      <c r="AB836" s="549"/>
    </row>
    <row r="837" spans="1:28" ht="13.5" customHeight="1">
      <c r="A837" s="80"/>
      <c r="B837" s="80"/>
      <c r="C837" s="80"/>
      <c r="D837" s="80"/>
      <c r="E837" s="80"/>
      <c r="F837" s="80"/>
      <c r="G837" s="80"/>
      <c r="H837" s="555"/>
      <c r="I837" s="549"/>
      <c r="J837" s="789"/>
      <c r="K837" s="556"/>
      <c r="L837" s="557"/>
      <c r="M837" s="549"/>
      <c r="N837" s="549"/>
      <c r="O837" s="549"/>
      <c r="P837" s="549"/>
      <c r="Q837" s="549"/>
      <c r="R837" s="549"/>
      <c r="S837" s="549"/>
      <c r="T837" s="549"/>
      <c r="U837" s="549"/>
      <c r="V837" s="549"/>
      <c r="W837" s="549"/>
      <c r="X837" s="549"/>
      <c r="Y837" s="549"/>
      <c r="Z837" s="549"/>
      <c r="AA837" s="549"/>
      <c r="AB837" s="549"/>
    </row>
    <row r="838" spans="1:28" ht="13.5" customHeight="1">
      <c r="A838" s="80"/>
      <c r="B838" s="80"/>
      <c r="C838" s="80"/>
      <c r="D838" s="80"/>
      <c r="E838" s="80"/>
      <c r="F838" s="80"/>
      <c r="G838" s="80"/>
      <c r="H838" s="555"/>
      <c r="I838" s="549"/>
      <c r="J838" s="789"/>
      <c r="K838" s="556"/>
      <c r="L838" s="557"/>
      <c r="M838" s="549"/>
      <c r="N838" s="549"/>
      <c r="O838" s="549"/>
      <c r="P838" s="549"/>
      <c r="Q838" s="549"/>
      <c r="R838" s="549"/>
      <c r="S838" s="549"/>
      <c r="T838" s="549"/>
      <c r="U838" s="549"/>
      <c r="V838" s="549"/>
      <c r="W838" s="549"/>
      <c r="X838" s="549"/>
      <c r="Y838" s="549"/>
      <c r="Z838" s="549"/>
      <c r="AA838" s="549"/>
      <c r="AB838" s="549"/>
    </row>
    <row r="839" spans="1:28" ht="13.5" customHeight="1">
      <c r="A839" s="80"/>
      <c r="B839" s="80"/>
      <c r="C839" s="80"/>
      <c r="D839" s="80"/>
      <c r="E839" s="80"/>
      <c r="F839" s="80"/>
      <c r="G839" s="80"/>
      <c r="H839" s="555"/>
      <c r="I839" s="549"/>
      <c r="J839" s="789"/>
      <c r="K839" s="556"/>
      <c r="L839" s="557"/>
      <c r="M839" s="549"/>
      <c r="N839" s="549"/>
      <c r="O839" s="549"/>
      <c r="P839" s="549"/>
      <c r="Q839" s="549"/>
      <c r="R839" s="549"/>
      <c r="S839" s="549"/>
      <c r="T839" s="549"/>
      <c r="U839" s="549"/>
      <c r="V839" s="549"/>
      <c r="W839" s="549"/>
      <c r="X839" s="549"/>
      <c r="Y839" s="549"/>
      <c r="Z839" s="549"/>
      <c r="AA839" s="549"/>
      <c r="AB839" s="549"/>
    </row>
    <row r="840" spans="1:28" ht="13.5" customHeight="1">
      <c r="A840" s="80"/>
      <c r="B840" s="80"/>
      <c r="C840" s="80"/>
      <c r="D840" s="80"/>
      <c r="E840" s="80"/>
      <c r="F840" s="80"/>
      <c r="G840" s="80"/>
      <c r="H840" s="555"/>
      <c r="I840" s="549"/>
      <c r="J840" s="789"/>
      <c r="K840" s="556"/>
      <c r="L840" s="557"/>
      <c r="M840" s="549"/>
      <c r="N840" s="549"/>
      <c r="O840" s="549"/>
      <c r="P840" s="549"/>
      <c r="Q840" s="549"/>
      <c r="R840" s="549"/>
      <c r="S840" s="549"/>
      <c r="T840" s="549"/>
      <c r="U840" s="549"/>
      <c r="V840" s="549"/>
      <c r="W840" s="549"/>
      <c r="X840" s="549"/>
      <c r="Y840" s="549"/>
      <c r="Z840" s="549"/>
      <c r="AA840" s="549"/>
      <c r="AB840" s="549"/>
    </row>
    <row r="841" spans="1:28" ht="13.5" customHeight="1">
      <c r="A841" s="80"/>
      <c r="B841" s="80"/>
      <c r="C841" s="80"/>
      <c r="D841" s="80"/>
      <c r="E841" s="80"/>
      <c r="F841" s="80"/>
      <c r="G841" s="80"/>
      <c r="H841" s="555"/>
      <c r="I841" s="549"/>
      <c r="J841" s="789"/>
      <c r="K841" s="556"/>
      <c r="L841" s="557"/>
      <c r="M841" s="549"/>
      <c r="N841" s="549"/>
      <c r="O841" s="549"/>
      <c r="P841" s="549"/>
      <c r="Q841" s="549"/>
      <c r="R841" s="549"/>
      <c r="S841" s="549"/>
      <c r="T841" s="549"/>
      <c r="U841" s="549"/>
      <c r="V841" s="549"/>
      <c r="W841" s="549"/>
      <c r="X841" s="549"/>
      <c r="Y841" s="549"/>
      <c r="Z841" s="549"/>
      <c r="AA841" s="549"/>
      <c r="AB841" s="549"/>
    </row>
    <row r="842" spans="1:28" ht="13.5" customHeight="1">
      <c r="A842" s="80"/>
      <c r="B842" s="80"/>
      <c r="C842" s="80"/>
      <c r="D842" s="80"/>
      <c r="E842" s="80"/>
      <c r="F842" s="80"/>
      <c r="G842" s="80"/>
      <c r="H842" s="555"/>
      <c r="I842" s="549"/>
      <c r="J842" s="789"/>
      <c r="K842" s="556"/>
      <c r="L842" s="557"/>
      <c r="M842" s="549"/>
      <c r="N842" s="549"/>
      <c r="O842" s="549"/>
      <c r="P842" s="549"/>
      <c r="Q842" s="549"/>
      <c r="R842" s="549"/>
      <c r="S842" s="549"/>
      <c r="T842" s="549"/>
      <c r="U842" s="549"/>
      <c r="V842" s="549"/>
      <c r="W842" s="549"/>
      <c r="X842" s="549"/>
      <c r="Y842" s="549"/>
      <c r="Z842" s="549"/>
      <c r="AA842" s="549"/>
      <c r="AB842" s="549"/>
    </row>
    <row r="843" spans="1:28" ht="13.5" customHeight="1">
      <c r="A843" s="80"/>
      <c r="B843" s="80"/>
      <c r="C843" s="80"/>
      <c r="D843" s="80"/>
      <c r="E843" s="80"/>
      <c r="F843" s="80"/>
      <c r="G843" s="80"/>
      <c r="H843" s="555"/>
      <c r="I843" s="549"/>
      <c r="J843" s="789"/>
      <c r="K843" s="556"/>
      <c r="L843" s="557"/>
      <c r="M843" s="549"/>
      <c r="N843" s="549"/>
      <c r="O843" s="549"/>
      <c r="P843" s="549"/>
      <c r="Q843" s="549"/>
      <c r="R843" s="549"/>
      <c r="S843" s="549"/>
      <c r="T843" s="549"/>
      <c r="U843" s="549"/>
      <c r="V843" s="549"/>
      <c r="W843" s="549"/>
      <c r="X843" s="549"/>
      <c r="Y843" s="549"/>
      <c r="Z843" s="549"/>
      <c r="AA843" s="549"/>
      <c r="AB843" s="549"/>
    </row>
    <row r="844" spans="1:28" ht="13.5" customHeight="1">
      <c r="A844" s="80"/>
      <c r="B844" s="80"/>
      <c r="C844" s="80"/>
      <c r="D844" s="80"/>
      <c r="E844" s="80"/>
      <c r="F844" s="80"/>
      <c r="G844" s="80"/>
      <c r="H844" s="555"/>
      <c r="I844" s="549"/>
      <c r="J844" s="789"/>
      <c r="K844" s="556"/>
      <c r="L844" s="557"/>
      <c r="M844" s="549"/>
      <c r="N844" s="549"/>
      <c r="O844" s="549"/>
      <c r="P844" s="549"/>
      <c r="Q844" s="549"/>
      <c r="R844" s="549"/>
      <c r="S844" s="549"/>
      <c r="T844" s="549"/>
      <c r="U844" s="549"/>
      <c r="V844" s="549"/>
      <c r="W844" s="549"/>
      <c r="X844" s="549"/>
      <c r="Y844" s="549"/>
      <c r="Z844" s="549"/>
      <c r="AA844" s="549"/>
      <c r="AB844" s="549"/>
    </row>
    <row r="845" spans="1:28" ht="13.5" customHeight="1">
      <c r="A845" s="80"/>
      <c r="B845" s="80"/>
      <c r="C845" s="80"/>
      <c r="D845" s="80"/>
      <c r="E845" s="80"/>
      <c r="F845" s="80"/>
      <c r="G845" s="80"/>
      <c r="H845" s="555"/>
      <c r="I845" s="549"/>
      <c r="J845" s="789"/>
      <c r="K845" s="556"/>
      <c r="L845" s="557"/>
      <c r="M845" s="549"/>
      <c r="N845" s="549"/>
      <c r="O845" s="549"/>
      <c r="P845" s="549"/>
      <c r="Q845" s="549"/>
      <c r="R845" s="549"/>
      <c r="S845" s="549"/>
      <c r="T845" s="549"/>
      <c r="U845" s="549"/>
      <c r="V845" s="549"/>
      <c r="W845" s="549"/>
      <c r="X845" s="549"/>
      <c r="Y845" s="549"/>
      <c r="Z845" s="549"/>
      <c r="AA845" s="549"/>
      <c r="AB845" s="549"/>
    </row>
    <row r="846" spans="1:28" ht="13.5" customHeight="1">
      <c r="A846" s="80"/>
      <c r="B846" s="80"/>
      <c r="C846" s="80"/>
      <c r="D846" s="80"/>
      <c r="E846" s="80"/>
      <c r="F846" s="80"/>
      <c r="G846" s="80"/>
      <c r="H846" s="555"/>
      <c r="I846" s="549"/>
      <c r="J846" s="789"/>
      <c r="K846" s="556"/>
      <c r="L846" s="557"/>
      <c r="M846" s="549"/>
      <c r="N846" s="549"/>
      <c r="O846" s="549"/>
      <c r="P846" s="549"/>
      <c r="Q846" s="549"/>
      <c r="R846" s="549"/>
      <c r="S846" s="549"/>
      <c r="T846" s="549"/>
      <c r="U846" s="549"/>
      <c r="V846" s="549"/>
      <c r="W846" s="549"/>
      <c r="X846" s="549"/>
      <c r="Y846" s="549"/>
      <c r="Z846" s="549"/>
      <c r="AA846" s="549"/>
      <c r="AB846" s="549"/>
    </row>
    <row r="847" spans="1:28" ht="13.5" customHeight="1">
      <c r="A847" s="80"/>
      <c r="B847" s="80"/>
      <c r="C847" s="80"/>
      <c r="D847" s="80"/>
      <c r="E847" s="80"/>
      <c r="F847" s="80"/>
      <c r="G847" s="80"/>
      <c r="H847" s="555"/>
      <c r="I847" s="549"/>
      <c r="J847" s="789"/>
      <c r="K847" s="556"/>
      <c r="L847" s="557"/>
      <c r="M847" s="549"/>
      <c r="N847" s="549"/>
      <c r="O847" s="549"/>
      <c r="P847" s="549"/>
      <c r="Q847" s="549"/>
      <c r="R847" s="549"/>
      <c r="S847" s="549"/>
      <c r="T847" s="549"/>
      <c r="U847" s="549"/>
      <c r="V847" s="549"/>
      <c r="W847" s="549"/>
      <c r="X847" s="549"/>
      <c r="Y847" s="549"/>
      <c r="Z847" s="549"/>
      <c r="AA847" s="549"/>
      <c r="AB847" s="549"/>
    </row>
    <row r="848" spans="1:28" ht="13.5" customHeight="1">
      <c r="A848" s="80"/>
      <c r="B848" s="80"/>
      <c r="C848" s="80"/>
      <c r="D848" s="80"/>
      <c r="E848" s="80"/>
      <c r="F848" s="80"/>
      <c r="G848" s="80"/>
      <c r="H848" s="555"/>
      <c r="I848" s="549"/>
      <c r="J848" s="789"/>
      <c r="K848" s="556"/>
      <c r="L848" s="557"/>
      <c r="M848" s="549"/>
      <c r="N848" s="549"/>
      <c r="O848" s="549"/>
      <c r="P848" s="549"/>
      <c r="Q848" s="549"/>
      <c r="R848" s="549"/>
      <c r="S848" s="549"/>
      <c r="T848" s="549"/>
      <c r="U848" s="549"/>
      <c r="V848" s="549"/>
      <c r="W848" s="549"/>
      <c r="X848" s="549"/>
      <c r="Y848" s="549"/>
      <c r="Z848" s="549"/>
      <c r="AA848" s="549"/>
      <c r="AB848" s="549"/>
    </row>
    <row r="849" spans="1:28" ht="13.5" customHeight="1">
      <c r="A849" s="80"/>
      <c r="B849" s="80"/>
      <c r="C849" s="80"/>
      <c r="D849" s="80"/>
      <c r="E849" s="80"/>
      <c r="F849" s="80"/>
      <c r="G849" s="80"/>
      <c r="H849" s="555"/>
      <c r="I849" s="549"/>
      <c r="J849" s="789"/>
      <c r="K849" s="556"/>
      <c r="L849" s="557"/>
      <c r="M849" s="549"/>
      <c r="N849" s="549"/>
      <c r="O849" s="549"/>
      <c r="P849" s="549"/>
      <c r="Q849" s="549"/>
      <c r="R849" s="549"/>
      <c r="S849" s="549"/>
      <c r="T849" s="549"/>
      <c r="U849" s="549"/>
      <c r="V849" s="549"/>
      <c r="W849" s="549"/>
      <c r="X849" s="549"/>
      <c r="Y849" s="549"/>
      <c r="Z849" s="549"/>
      <c r="AA849" s="549"/>
      <c r="AB849" s="549"/>
    </row>
    <row r="850" spans="1:28" ht="13.5" customHeight="1">
      <c r="A850" s="80"/>
      <c r="B850" s="80"/>
      <c r="C850" s="80"/>
      <c r="D850" s="80"/>
      <c r="E850" s="80"/>
      <c r="F850" s="80"/>
      <c r="G850" s="80"/>
      <c r="H850" s="555"/>
      <c r="I850" s="549"/>
      <c r="J850" s="789"/>
      <c r="K850" s="556"/>
      <c r="L850" s="557"/>
      <c r="M850" s="549"/>
      <c r="N850" s="549"/>
      <c r="O850" s="549"/>
      <c r="P850" s="549"/>
      <c r="Q850" s="549"/>
      <c r="R850" s="549"/>
      <c r="S850" s="549"/>
      <c r="T850" s="549"/>
      <c r="U850" s="549"/>
      <c r="V850" s="549"/>
      <c r="W850" s="549"/>
      <c r="X850" s="549"/>
      <c r="Y850" s="549"/>
      <c r="Z850" s="549"/>
      <c r="AA850" s="549"/>
      <c r="AB850" s="549"/>
    </row>
    <row r="851" spans="1:28" ht="13.5" customHeight="1">
      <c r="A851" s="80"/>
      <c r="B851" s="80"/>
      <c r="C851" s="80"/>
      <c r="D851" s="80"/>
      <c r="E851" s="80"/>
      <c r="F851" s="80"/>
      <c r="G851" s="80"/>
      <c r="H851" s="555"/>
      <c r="I851" s="549"/>
      <c r="J851" s="789"/>
      <c r="K851" s="556"/>
      <c r="L851" s="557"/>
      <c r="M851" s="549"/>
      <c r="N851" s="549"/>
      <c r="O851" s="549"/>
      <c r="P851" s="549"/>
      <c r="Q851" s="549"/>
      <c r="R851" s="549"/>
      <c r="S851" s="549"/>
      <c r="T851" s="549"/>
      <c r="U851" s="549"/>
      <c r="V851" s="549"/>
      <c r="W851" s="549"/>
      <c r="X851" s="549"/>
      <c r="Y851" s="549"/>
      <c r="Z851" s="549"/>
      <c r="AA851" s="549"/>
      <c r="AB851" s="549"/>
    </row>
    <row r="852" spans="1:28" ht="13.5" customHeight="1">
      <c r="A852" s="80"/>
      <c r="B852" s="80"/>
      <c r="C852" s="80"/>
      <c r="D852" s="80"/>
      <c r="E852" s="80"/>
      <c r="F852" s="80"/>
      <c r="G852" s="80"/>
      <c r="H852" s="555"/>
      <c r="I852" s="549"/>
      <c r="J852" s="789"/>
      <c r="K852" s="556"/>
      <c r="L852" s="557"/>
      <c r="M852" s="549"/>
      <c r="N852" s="549"/>
      <c r="O852" s="549"/>
      <c r="P852" s="549"/>
      <c r="Q852" s="549"/>
      <c r="R852" s="549"/>
      <c r="S852" s="549"/>
      <c r="T852" s="549"/>
      <c r="U852" s="549"/>
      <c r="V852" s="549"/>
      <c r="W852" s="549"/>
      <c r="X852" s="549"/>
      <c r="Y852" s="549"/>
      <c r="Z852" s="549"/>
      <c r="AA852" s="549"/>
      <c r="AB852" s="549"/>
    </row>
    <row r="853" spans="1:28" ht="13.5" customHeight="1">
      <c r="A853" s="80"/>
      <c r="B853" s="80"/>
      <c r="C853" s="80"/>
      <c r="D853" s="80"/>
      <c r="E853" s="80"/>
      <c r="F853" s="80"/>
      <c r="G853" s="80"/>
      <c r="H853" s="555"/>
      <c r="I853" s="549"/>
      <c r="J853" s="789"/>
      <c r="K853" s="556"/>
      <c r="L853" s="557"/>
      <c r="M853" s="549"/>
      <c r="N853" s="549"/>
      <c r="O853" s="549"/>
      <c r="P853" s="549"/>
      <c r="Q853" s="549"/>
      <c r="R853" s="549"/>
      <c r="S853" s="549"/>
      <c r="T853" s="549"/>
      <c r="U853" s="549"/>
      <c r="V853" s="549"/>
      <c r="W853" s="549"/>
      <c r="X853" s="549"/>
      <c r="Y853" s="549"/>
      <c r="Z853" s="549"/>
      <c r="AA853" s="549"/>
      <c r="AB853" s="549"/>
    </row>
    <row r="854" spans="1:28" ht="13.5" customHeight="1">
      <c r="A854" s="80"/>
      <c r="B854" s="80"/>
      <c r="C854" s="80"/>
      <c r="D854" s="80"/>
      <c r="E854" s="80"/>
      <c r="F854" s="80"/>
      <c r="G854" s="80"/>
      <c r="H854" s="555"/>
      <c r="I854" s="549"/>
      <c r="J854" s="789"/>
      <c r="K854" s="556"/>
      <c r="L854" s="557"/>
      <c r="M854" s="549"/>
      <c r="N854" s="549"/>
      <c r="O854" s="549"/>
      <c r="P854" s="549"/>
      <c r="Q854" s="549"/>
      <c r="R854" s="549"/>
      <c r="S854" s="549"/>
      <c r="T854" s="549"/>
      <c r="U854" s="549"/>
      <c r="V854" s="549"/>
      <c r="W854" s="549"/>
      <c r="X854" s="549"/>
      <c r="Y854" s="549"/>
      <c r="Z854" s="549"/>
      <c r="AA854" s="549"/>
      <c r="AB854" s="549"/>
    </row>
    <row r="855" spans="1:28" ht="13.5" customHeight="1">
      <c r="A855" s="80"/>
      <c r="B855" s="80"/>
      <c r="C855" s="80"/>
      <c r="D855" s="80"/>
      <c r="E855" s="80"/>
      <c r="F855" s="80"/>
      <c r="G855" s="80"/>
      <c r="H855" s="555"/>
      <c r="I855" s="549"/>
      <c r="J855" s="789"/>
      <c r="K855" s="556"/>
      <c r="L855" s="557"/>
      <c r="M855" s="549"/>
      <c r="N855" s="549"/>
      <c r="O855" s="549"/>
      <c r="P855" s="549"/>
      <c r="Q855" s="549"/>
      <c r="R855" s="549"/>
      <c r="S855" s="549"/>
      <c r="T855" s="549"/>
      <c r="U855" s="549"/>
      <c r="V855" s="549"/>
      <c r="W855" s="549"/>
      <c r="X855" s="549"/>
      <c r="Y855" s="549"/>
      <c r="Z855" s="549"/>
      <c r="AA855" s="549"/>
      <c r="AB855" s="549"/>
    </row>
    <row r="856" spans="1:28" ht="13.5" customHeight="1">
      <c r="A856" s="80"/>
      <c r="B856" s="80"/>
      <c r="C856" s="80"/>
      <c r="D856" s="80"/>
      <c r="E856" s="80"/>
      <c r="F856" s="80"/>
      <c r="G856" s="80"/>
      <c r="H856" s="555"/>
      <c r="I856" s="549"/>
      <c r="J856" s="789"/>
      <c r="K856" s="556"/>
      <c r="L856" s="557"/>
      <c r="M856" s="549"/>
      <c r="N856" s="549"/>
      <c r="O856" s="549"/>
      <c r="P856" s="549"/>
      <c r="Q856" s="549"/>
      <c r="R856" s="549"/>
      <c r="S856" s="549"/>
      <c r="T856" s="549"/>
      <c r="U856" s="549"/>
      <c r="V856" s="549"/>
      <c r="W856" s="549"/>
      <c r="X856" s="549"/>
      <c r="Y856" s="549"/>
      <c r="Z856" s="549"/>
      <c r="AA856" s="549"/>
      <c r="AB856" s="549"/>
    </row>
    <row r="857" spans="1:28" ht="13.5" customHeight="1">
      <c r="A857" s="80"/>
      <c r="B857" s="80"/>
      <c r="C857" s="80"/>
      <c r="D857" s="80"/>
      <c r="E857" s="80"/>
      <c r="F857" s="80"/>
      <c r="G857" s="80"/>
      <c r="H857" s="555"/>
      <c r="I857" s="549"/>
      <c r="J857" s="789"/>
      <c r="K857" s="556"/>
      <c r="L857" s="557"/>
      <c r="M857" s="549"/>
      <c r="N857" s="549"/>
      <c r="O857" s="549"/>
      <c r="P857" s="549"/>
      <c r="Q857" s="549"/>
      <c r="R857" s="549"/>
      <c r="S857" s="549"/>
      <c r="T857" s="549"/>
      <c r="U857" s="549"/>
      <c r="V857" s="549"/>
      <c r="W857" s="549"/>
      <c r="X857" s="549"/>
      <c r="Y857" s="549"/>
      <c r="Z857" s="549"/>
      <c r="AA857" s="549"/>
      <c r="AB857" s="549"/>
    </row>
    <row r="858" spans="1:28" ht="13.5" customHeight="1">
      <c r="A858" s="80"/>
      <c r="B858" s="80"/>
      <c r="C858" s="80"/>
      <c r="D858" s="80"/>
      <c r="E858" s="80"/>
      <c r="F858" s="80"/>
      <c r="G858" s="80"/>
      <c r="H858" s="555"/>
      <c r="I858" s="549"/>
      <c r="J858" s="789"/>
      <c r="K858" s="556"/>
      <c r="L858" s="557"/>
      <c r="M858" s="549"/>
      <c r="N858" s="549"/>
      <c r="O858" s="549"/>
      <c r="P858" s="549"/>
      <c r="Q858" s="549"/>
      <c r="R858" s="549"/>
      <c r="S858" s="549"/>
      <c r="T858" s="549"/>
      <c r="U858" s="549"/>
      <c r="V858" s="549"/>
      <c r="W858" s="549"/>
      <c r="X858" s="549"/>
      <c r="Y858" s="549"/>
      <c r="Z858" s="549"/>
      <c r="AA858" s="549"/>
      <c r="AB858" s="549"/>
    </row>
    <row r="859" spans="1:28" ht="13.5" customHeight="1">
      <c r="A859" s="80"/>
      <c r="B859" s="80"/>
      <c r="C859" s="80"/>
      <c r="D859" s="80"/>
      <c r="E859" s="80"/>
      <c r="F859" s="80"/>
      <c r="G859" s="80"/>
      <c r="H859" s="555"/>
      <c r="I859" s="549"/>
      <c r="J859" s="789"/>
      <c r="K859" s="556"/>
      <c r="L859" s="557"/>
      <c r="M859" s="549"/>
      <c r="N859" s="549"/>
      <c r="O859" s="549"/>
      <c r="P859" s="549"/>
      <c r="Q859" s="549"/>
      <c r="R859" s="549"/>
      <c r="S859" s="549"/>
      <c r="T859" s="549"/>
      <c r="U859" s="549"/>
      <c r="V859" s="549"/>
      <c r="W859" s="549"/>
      <c r="X859" s="549"/>
      <c r="Y859" s="549"/>
      <c r="Z859" s="549"/>
      <c r="AA859" s="549"/>
      <c r="AB859" s="549"/>
    </row>
    <row r="860" spans="1:28" ht="13.5" customHeight="1">
      <c r="A860" s="80"/>
      <c r="B860" s="80"/>
      <c r="C860" s="80"/>
      <c r="D860" s="80"/>
      <c r="E860" s="80"/>
      <c r="F860" s="80"/>
      <c r="G860" s="80"/>
      <c r="H860" s="555"/>
      <c r="I860" s="549"/>
      <c r="J860" s="789"/>
      <c r="K860" s="556"/>
      <c r="L860" s="557"/>
      <c r="M860" s="549"/>
      <c r="N860" s="549"/>
      <c r="O860" s="549"/>
      <c r="P860" s="549"/>
      <c r="Q860" s="549"/>
      <c r="R860" s="549"/>
      <c r="S860" s="549"/>
      <c r="T860" s="549"/>
      <c r="U860" s="549"/>
      <c r="V860" s="549"/>
      <c r="W860" s="549"/>
      <c r="X860" s="549"/>
      <c r="Y860" s="549"/>
      <c r="Z860" s="549"/>
      <c r="AA860" s="549"/>
      <c r="AB860" s="549"/>
    </row>
    <row r="861" spans="1:28" ht="13.5" customHeight="1">
      <c r="A861" s="80"/>
      <c r="B861" s="80"/>
      <c r="C861" s="80"/>
      <c r="D861" s="80"/>
      <c r="E861" s="80"/>
      <c r="F861" s="80"/>
      <c r="G861" s="80"/>
      <c r="H861" s="555"/>
      <c r="I861" s="549"/>
      <c r="J861" s="789"/>
      <c r="K861" s="556"/>
      <c r="L861" s="557"/>
      <c r="M861" s="549"/>
      <c r="N861" s="549"/>
      <c r="O861" s="549"/>
      <c r="P861" s="549"/>
      <c r="Q861" s="549"/>
      <c r="R861" s="549"/>
      <c r="S861" s="549"/>
      <c r="T861" s="549"/>
      <c r="U861" s="549"/>
      <c r="V861" s="549"/>
      <c r="W861" s="549"/>
      <c r="X861" s="549"/>
      <c r="Y861" s="549"/>
      <c r="Z861" s="549"/>
      <c r="AA861" s="549"/>
      <c r="AB861" s="549"/>
    </row>
    <row r="862" spans="1:28" ht="13.5" customHeight="1">
      <c r="A862" s="80"/>
      <c r="B862" s="80"/>
      <c r="C862" s="80"/>
      <c r="D862" s="80"/>
      <c r="E862" s="80"/>
      <c r="F862" s="80"/>
      <c r="G862" s="80"/>
      <c r="H862" s="555"/>
      <c r="I862" s="549"/>
      <c r="J862" s="789"/>
      <c r="K862" s="556"/>
      <c r="L862" s="557"/>
      <c r="M862" s="549"/>
      <c r="N862" s="549"/>
      <c r="O862" s="549"/>
      <c r="P862" s="549"/>
      <c r="Q862" s="549"/>
      <c r="R862" s="549"/>
      <c r="S862" s="549"/>
      <c r="T862" s="549"/>
      <c r="U862" s="549"/>
      <c r="V862" s="549"/>
      <c r="W862" s="549"/>
      <c r="X862" s="549"/>
      <c r="Y862" s="549"/>
      <c r="Z862" s="549"/>
      <c r="AA862" s="549"/>
      <c r="AB862" s="549"/>
    </row>
    <row r="863" spans="1:28" ht="13.5" customHeight="1">
      <c r="A863" s="80"/>
      <c r="B863" s="80"/>
      <c r="C863" s="80"/>
      <c r="D863" s="80"/>
      <c r="E863" s="80"/>
      <c r="F863" s="80"/>
      <c r="G863" s="80"/>
      <c r="H863" s="555"/>
      <c r="I863" s="549"/>
      <c r="J863" s="789"/>
      <c r="K863" s="556"/>
      <c r="L863" s="557"/>
      <c r="M863" s="549"/>
      <c r="N863" s="549"/>
      <c r="O863" s="549"/>
      <c r="P863" s="549"/>
      <c r="Q863" s="549"/>
      <c r="R863" s="549"/>
      <c r="S863" s="549"/>
      <c r="T863" s="549"/>
      <c r="U863" s="549"/>
      <c r="V863" s="549"/>
      <c r="W863" s="549"/>
      <c r="X863" s="549"/>
      <c r="Y863" s="549"/>
      <c r="Z863" s="549"/>
      <c r="AA863" s="549"/>
      <c r="AB863" s="549"/>
    </row>
    <row r="864" spans="1:28" ht="13.5" customHeight="1">
      <c r="A864" s="80"/>
      <c r="B864" s="80"/>
      <c r="C864" s="80"/>
      <c r="D864" s="80"/>
      <c r="E864" s="80"/>
      <c r="F864" s="80"/>
      <c r="G864" s="80"/>
      <c r="H864" s="555"/>
      <c r="I864" s="549"/>
      <c r="J864" s="789"/>
      <c r="K864" s="556"/>
      <c r="L864" s="557"/>
      <c r="M864" s="549"/>
      <c r="N864" s="549"/>
      <c r="O864" s="549"/>
      <c r="P864" s="549"/>
      <c r="Q864" s="549"/>
      <c r="R864" s="549"/>
      <c r="S864" s="549"/>
      <c r="T864" s="549"/>
      <c r="U864" s="549"/>
      <c r="V864" s="549"/>
      <c r="W864" s="549"/>
      <c r="X864" s="549"/>
      <c r="Y864" s="549"/>
      <c r="Z864" s="549"/>
      <c r="AA864" s="549"/>
      <c r="AB864" s="549"/>
    </row>
    <row r="865" spans="1:28" ht="13.5" customHeight="1">
      <c r="A865" s="80"/>
      <c r="B865" s="80"/>
      <c r="C865" s="80"/>
      <c r="D865" s="80"/>
      <c r="E865" s="80"/>
      <c r="F865" s="80"/>
      <c r="G865" s="80"/>
      <c r="H865" s="555"/>
      <c r="I865" s="549"/>
      <c r="J865" s="789"/>
      <c r="K865" s="556"/>
      <c r="L865" s="557"/>
      <c r="M865" s="549"/>
      <c r="N865" s="549"/>
      <c r="O865" s="549"/>
      <c r="P865" s="549"/>
      <c r="Q865" s="549"/>
      <c r="R865" s="549"/>
      <c r="S865" s="549"/>
      <c r="T865" s="549"/>
      <c r="U865" s="549"/>
      <c r="V865" s="549"/>
      <c r="W865" s="549"/>
      <c r="X865" s="549"/>
      <c r="Y865" s="549"/>
      <c r="Z865" s="549"/>
      <c r="AA865" s="549"/>
      <c r="AB865" s="549"/>
    </row>
    <row r="866" spans="1:28" ht="13.5" customHeight="1">
      <c r="A866" s="80"/>
      <c r="B866" s="80"/>
      <c r="C866" s="80"/>
      <c r="D866" s="80"/>
      <c r="E866" s="80"/>
      <c r="F866" s="80"/>
      <c r="G866" s="80"/>
      <c r="H866" s="555"/>
      <c r="I866" s="549"/>
      <c r="J866" s="789"/>
      <c r="K866" s="556"/>
      <c r="L866" s="557"/>
      <c r="M866" s="549"/>
      <c r="N866" s="549"/>
      <c r="O866" s="549"/>
      <c r="P866" s="549"/>
      <c r="Q866" s="549"/>
      <c r="R866" s="549"/>
      <c r="S866" s="549"/>
      <c r="T866" s="549"/>
      <c r="U866" s="549"/>
      <c r="V866" s="549"/>
      <c r="W866" s="549"/>
      <c r="X866" s="549"/>
      <c r="Y866" s="549"/>
      <c r="Z866" s="549"/>
      <c r="AA866" s="549"/>
      <c r="AB866" s="549"/>
    </row>
    <row r="867" spans="1:28" ht="13.5" customHeight="1">
      <c r="A867" s="80"/>
      <c r="B867" s="80"/>
      <c r="C867" s="80"/>
      <c r="D867" s="80"/>
      <c r="E867" s="80"/>
      <c r="F867" s="80"/>
      <c r="G867" s="80"/>
      <c r="H867" s="555"/>
      <c r="I867" s="549"/>
      <c r="J867" s="789"/>
      <c r="K867" s="556"/>
      <c r="L867" s="557"/>
      <c r="M867" s="549"/>
      <c r="N867" s="549"/>
      <c r="O867" s="549"/>
      <c r="P867" s="549"/>
      <c r="Q867" s="549"/>
      <c r="R867" s="549"/>
      <c r="S867" s="549"/>
      <c r="T867" s="549"/>
      <c r="U867" s="549"/>
      <c r="V867" s="549"/>
      <c r="W867" s="549"/>
      <c r="X867" s="549"/>
      <c r="Y867" s="549"/>
      <c r="Z867" s="549"/>
      <c r="AA867" s="549"/>
      <c r="AB867" s="549"/>
    </row>
    <row r="868" spans="1:28" ht="13.5" customHeight="1">
      <c r="A868" s="80"/>
      <c r="B868" s="80"/>
      <c r="C868" s="80"/>
      <c r="D868" s="80"/>
      <c r="E868" s="80"/>
      <c r="F868" s="80"/>
      <c r="G868" s="80"/>
      <c r="H868" s="555"/>
      <c r="I868" s="549"/>
      <c r="J868" s="789"/>
      <c r="K868" s="556"/>
      <c r="L868" s="557"/>
      <c r="M868" s="549"/>
      <c r="N868" s="549"/>
      <c r="O868" s="549"/>
      <c r="P868" s="549"/>
      <c r="Q868" s="549"/>
      <c r="R868" s="549"/>
      <c r="S868" s="549"/>
      <c r="T868" s="549"/>
      <c r="U868" s="549"/>
      <c r="V868" s="549"/>
      <c r="W868" s="549"/>
      <c r="X868" s="549"/>
      <c r="Y868" s="549"/>
      <c r="Z868" s="549"/>
      <c r="AA868" s="549"/>
      <c r="AB868" s="549"/>
    </row>
    <row r="869" spans="1:28" ht="13.5" customHeight="1">
      <c r="A869" s="80"/>
      <c r="B869" s="80"/>
      <c r="C869" s="80"/>
      <c r="D869" s="80"/>
      <c r="E869" s="80"/>
      <c r="F869" s="80"/>
      <c r="G869" s="80"/>
      <c r="H869" s="555"/>
      <c r="I869" s="549"/>
      <c r="J869" s="789"/>
      <c r="K869" s="556"/>
      <c r="L869" s="557"/>
      <c r="M869" s="549"/>
      <c r="N869" s="549"/>
      <c r="O869" s="549"/>
      <c r="P869" s="549"/>
      <c r="Q869" s="549"/>
      <c r="R869" s="549"/>
      <c r="S869" s="549"/>
      <c r="T869" s="549"/>
      <c r="U869" s="549"/>
      <c r="V869" s="549"/>
      <c r="W869" s="549"/>
      <c r="X869" s="549"/>
      <c r="Y869" s="549"/>
      <c r="Z869" s="549"/>
      <c r="AA869" s="549"/>
      <c r="AB869" s="549"/>
    </row>
    <row r="870" spans="1:28" ht="13.5" customHeight="1">
      <c r="A870" s="80"/>
      <c r="B870" s="80"/>
      <c r="C870" s="80"/>
      <c r="D870" s="80"/>
      <c r="E870" s="80"/>
      <c r="F870" s="80"/>
      <c r="G870" s="80"/>
      <c r="H870" s="555"/>
      <c r="I870" s="549"/>
      <c r="J870" s="789"/>
      <c r="K870" s="556"/>
      <c r="L870" s="557"/>
      <c r="M870" s="549"/>
      <c r="N870" s="549"/>
      <c r="O870" s="549"/>
      <c r="P870" s="549"/>
      <c r="Q870" s="549"/>
      <c r="R870" s="549"/>
      <c r="S870" s="549"/>
      <c r="T870" s="549"/>
      <c r="U870" s="549"/>
      <c r="V870" s="549"/>
      <c r="W870" s="549"/>
      <c r="X870" s="549"/>
      <c r="Y870" s="549"/>
      <c r="Z870" s="549"/>
      <c r="AA870" s="549"/>
      <c r="AB870" s="549"/>
    </row>
    <row r="871" spans="1:28" ht="13.5" customHeight="1">
      <c r="A871" s="80"/>
      <c r="B871" s="80"/>
      <c r="C871" s="80"/>
      <c r="D871" s="80"/>
      <c r="E871" s="80"/>
      <c r="F871" s="80"/>
      <c r="G871" s="80"/>
      <c r="H871" s="555"/>
      <c r="I871" s="549"/>
      <c r="J871" s="789"/>
      <c r="K871" s="556"/>
      <c r="L871" s="557"/>
      <c r="M871" s="549"/>
      <c r="N871" s="549"/>
      <c r="O871" s="549"/>
      <c r="P871" s="549"/>
      <c r="Q871" s="549"/>
      <c r="R871" s="549"/>
      <c r="S871" s="549"/>
      <c r="T871" s="549"/>
      <c r="U871" s="549"/>
      <c r="V871" s="549"/>
      <c r="W871" s="549"/>
      <c r="X871" s="549"/>
      <c r="Y871" s="549"/>
      <c r="Z871" s="549"/>
      <c r="AA871" s="549"/>
      <c r="AB871" s="549"/>
    </row>
    <row r="872" spans="1:28" ht="13.5" customHeight="1">
      <c r="A872" s="80"/>
      <c r="B872" s="80"/>
      <c r="C872" s="80"/>
      <c r="D872" s="80"/>
      <c r="E872" s="80"/>
      <c r="F872" s="80"/>
      <c r="G872" s="80"/>
      <c r="H872" s="555"/>
      <c r="I872" s="549"/>
      <c r="J872" s="789"/>
      <c r="K872" s="556"/>
      <c r="L872" s="557"/>
      <c r="M872" s="549"/>
      <c r="N872" s="549"/>
      <c r="O872" s="549"/>
      <c r="P872" s="549"/>
      <c r="Q872" s="549"/>
      <c r="R872" s="549"/>
      <c r="S872" s="549"/>
      <c r="T872" s="549"/>
      <c r="U872" s="549"/>
      <c r="V872" s="549"/>
      <c r="W872" s="549"/>
      <c r="X872" s="549"/>
      <c r="Y872" s="549"/>
      <c r="Z872" s="549"/>
      <c r="AA872" s="549"/>
      <c r="AB872" s="549"/>
    </row>
    <row r="873" spans="1:28" ht="13.5" customHeight="1">
      <c r="A873" s="80"/>
      <c r="B873" s="80"/>
      <c r="C873" s="80"/>
      <c r="D873" s="80"/>
      <c r="E873" s="80"/>
      <c r="F873" s="80"/>
      <c r="G873" s="80"/>
      <c r="H873" s="555"/>
      <c r="I873" s="549"/>
      <c r="J873" s="789"/>
      <c r="K873" s="556"/>
      <c r="L873" s="557"/>
      <c r="M873" s="549"/>
      <c r="N873" s="549"/>
      <c r="O873" s="549"/>
      <c r="P873" s="549"/>
      <c r="Q873" s="549"/>
      <c r="R873" s="549"/>
      <c r="S873" s="549"/>
      <c r="T873" s="549"/>
      <c r="U873" s="549"/>
      <c r="V873" s="549"/>
      <c r="W873" s="549"/>
      <c r="X873" s="549"/>
      <c r="Y873" s="549"/>
      <c r="Z873" s="549"/>
      <c r="AA873" s="549"/>
      <c r="AB873" s="549"/>
    </row>
    <row r="874" spans="1:28" ht="13.5" customHeight="1">
      <c r="A874" s="80"/>
      <c r="B874" s="80"/>
      <c r="C874" s="80"/>
      <c r="D874" s="80"/>
      <c r="E874" s="80"/>
      <c r="F874" s="80"/>
      <c r="G874" s="80"/>
      <c r="H874" s="555"/>
      <c r="I874" s="549"/>
      <c r="J874" s="789"/>
      <c r="K874" s="556"/>
      <c r="L874" s="557"/>
      <c r="M874" s="549"/>
      <c r="N874" s="549"/>
      <c r="O874" s="549"/>
      <c r="P874" s="549"/>
      <c r="Q874" s="549"/>
      <c r="R874" s="549"/>
      <c r="S874" s="549"/>
      <c r="T874" s="549"/>
      <c r="U874" s="549"/>
      <c r="V874" s="549"/>
      <c r="W874" s="549"/>
      <c r="X874" s="549"/>
      <c r="Y874" s="549"/>
      <c r="Z874" s="549"/>
      <c r="AA874" s="549"/>
      <c r="AB874" s="549"/>
    </row>
    <row r="875" spans="1:28" ht="13.5" customHeight="1">
      <c r="A875" s="80"/>
      <c r="B875" s="80"/>
      <c r="C875" s="80"/>
      <c r="D875" s="80"/>
      <c r="E875" s="80"/>
      <c r="F875" s="80"/>
      <c r="G875" s="80"/>
      <c r="H875" s="555"/>
      <c r="I875" s="549"/>
      <c r="J875" s="789"/>
      <c r="K875" s="556"/>
      <c r="L875" s="557"/>
      <c r="M875" s="549"/>
      <c r="N875" s="549"/>
      <c r="O875" s="549"/>
      <c r="P875" s="549"/>
      <c r="Q875" s="549"/>
      <c r="R875" s="549"/>
      <c r="S875" s="549"/>
      <c r="T875" s="549"/>
      <c r="U875" s="549"/>
      <c r="V875" s="549"/>
      <c r="W875" s="549"/>
      <c r="X875" s="549"/>
      <c r="Y875" s="549"/>
      <c r="Z875" s="549"/>
      <c r="AA875" s="549"/>
      <c r="AB875" s="549"/>
    </row>
    <row r="876" spans="1:28" ht="13.5" customHeight="1">
      <c r="A876" s="80"/>
      <c r="B876" s="80"/>
      <c r="C876" s="80"/>
      <c r="D876" s="80"/>
      <c r="E876" s="80"/>
      <c r="F876" s="80"/>
      <c r="G876" s="80"/>
      <c r="H876" s="555"/>
      <c r="I876" s="549"/>
      <c r="J876" s="789"/>
      <c r="K876" s="556"/>
      <c r="L876" s="557"/>
      <c r="M876" s="549"/>
      <c r="N876" s="549"/>
      <c r="O876" s="549"/>
      <c r="P876" s="549"/>
      <c r="Q876" s="549"/>
      <c r="R876" s="549"/>
      <c r="S876" s="549"/>
      <c r="T876" s="549"/>
      <c r="U876" s="549"/>
      <c r="V876" s="549"/>
      <c r="W876" s="549"/>
      <c r="X876" s="549"/>
      <c r="Y876" s="549"/>
      <c r="Z876" s="549"/>
      <c r="AA876" s="549"/>
      <c r="AB876" s="549"/>
    </row>
    <row r="877" spans="1:28" ht="13.5" customHeight="1">
      <c r="A877" s="80"/>
      <c r="B877" s="80"/>
      <c r="C877" s="80"/>
      <c r="D877" s="80"/>
      <c r="E877" s="80"/>
      <c r="F877" s="80"/>
      <c r="G877" s="80"/>
      <c r="H877" s="555"/>
      <c r="I877" s="549"/>
      <c r="J877" s="789"/>
      <c r="K877" s="556"/>
      <c r="L877" s="557"/>
      <c r="M877" s="549"/>
      <c r="N877" s="549"/>
      <c r="O877" s="549"/>
      <c r="P877" s="549"/>
      <c r="Q877" s="549"/>
      <c r="R877" s="549"/>
      <c r="S877" s="549"/>
      <c r="T877" s="549"/>
      <c r="U877" s="549"/>
      <c r="V877" s="549"/>
      <c r="W877" s="549"/>
      <c r="X877" s="549"/>
      <c r="Y877" s="549"/>
      <c r="Z877" s="549"/>
      <c r="AA877" s="549"/>
      <c r="AB877" s="549"/>
    </row>
    <row r="878" spans="1:28" ht="13.5" customHeight="1">
      <c r="A878" s="80"/>
      <c r="B878" s="80"/>
      <c r="C878" s="80"/>
      <c r="D878" s="80"/>
      <c r="E878" s="80"/>
      <c r="F878" s="80"/>
      <c r="G878" s="80"/>
      <c r="H878" s="555"/>
      <c r="I878" s="549"/>
      <c r="J878" s="789"/>
      <c r="K878" s="556"/>
      <c r="L878" s="557"/>
      <c r="M878" s="549"/>
      <c r="N878" s="549"/>
      <c r="O878" s="549"/>
      <c r="P878" s="549"/>
      <c r="Q878" s="549"/>
      <c r="R878" s="549"/>
      <c r="S878" s="549"/>
      <c r="T878" s="549"/>
      <c r="U878" s="549"/>
      <c r="V878" s="549"/>
      <c r="W878" s="549"/>
      <c r="X878" s="549"/>
      <c r="Y878" s="549"/>
      <c r="Z878" s="549"/>
      <c r="AA878" s="549"/>
      <c r="AB878" s="549"/>
    </row>
    <row r="879" spans="1:28" ht="13.5" customHeight="1">
      <c r="A879" s="80"/>
      <c r="B879" s="80"/>
      <c r="C879" s="80"/>
      <c r="D879" s="80"/>
      <c r="E879" s="80"/>
      <c r="F879" s="80"/>
      <c r="G879" s="80"/>
      <c r="H879" s="555"/>
      <c r="I879" s="549"/>
      <c r="J879" s="789"/>
      <c r="K879" s="556"/>
      <c r="L879" s="557"/>
      <c r="M879" s="549"/>
      <c r="N879" s="549"/>
      <c r="O879" s="549"/>
      <c r="P879" s="549"/>
      <c r="Q879" s="549"/>
      <c r="R879" s="549"/>
      <c r="S879" s="549"/>
      <c r="T879" s="549"/>
      <c r="U879" s="549"/>
      <c r="V879" s="549"/>
      <c r="W879" s="549"/>
      <c r="X879" s="549"/>
      <c r="Y879" s="549"/>
      <c r="Z879" s="549"/>
      <c r="AA879" s="549"/>
      <c r="AB879" s="549"/>
    </row>
    <row r="880" spans="1:28" ht="13.5" customHeight="1">
      <c r="A880" s="80"/>
      <c r="B880" s="80"/>
      <c r="C880" s="80"/>
      <c r="D880" s="80"/>
      <c r="E880" s="80"/>
      <c r="F880" s="80"/>
      <c r="G880" s="80"/>
      <c r="H880" s="555"/>
      <c r="I880" s="549"/>
      <c r="J880" s="789"/>
      <c r="K880" s="556"/>
      <c r="L880" s="557"/>
      <c r="M880" s="549"/>
      <c r="N880" s="549"/>
      <c r="O880" s="549"/>
      <c r="P880" s="549"/>
      <c r="Q880" s="549"/>
      <c r="R880" s="549"/>
      <c r="S880" s="549"/>
      <c r="T880" s="549"/>
      <c r="U880" s="549"/>
      <c r="V880" s="549"/>
      <c r="W880" s="549"/>
      <c r="X880" s="549"/>
      <c r="Y880" s="549"/>
      <c r="Z880" s="549"/>
      <c r="AA880" s="549"/>
      <c r="AB880" s="549"/>
    </row>
    <row r="881" spans="1:28" ht="13.5" customHeight="1">
      <c r="A881" s="80"/>
      <c r="B881" s="80"/>
      <c r="C881" s="80"/>
      <c r="D881" s="80"/>
      <c r="E881" s="80"/>
      <c r="F881" s="80"/>
      <c r="G881" s="80"/>
      <c r="H881" s="555"/>
      <c r="I881" s="549"/>
      <c r="J881" s="789"/>
      <c r="K881" s="556"/>
      <c r="L881" s="557"/>
      <c r="M881" s="549"/>
      <c r="N881" s="549"/>
      <c r="O881" s="549"/>
      <c r="P881" s="549"/>
      <c r="Q881" s="549"/>
      <c r="R881" s="549"/>
      <c r="S881" s="549"/>
      <c r="T881" s="549"/>
      <c r="U881" s="549"/>
      <c r="V881" s="549"/>
      <c r="W881" s="549"/>
      <c r="X881" s="549"/>
      <c r="Y881" s="549"/>
      <c r="Z881" s="549"/>
      <c r="AA881" s="549"/>
      <c r="AB881" s="549"/>
    </row>
    <row r="882" spans="1:28" ht="13.5" customHeight="1">
      <c r="A882" s="80"/>
      <c r="B882" s="80"/>
      <c r="C882" s="80"/>
      <c r="D882" s="80"/>
      <c r="E882" s="80"/>
      <c r="F882" s="80"/>
      <c r="G882" s="80"/>
      <c r="H882" s="555"/>
      <c r="I882" s="549"/>
      <c r="J882" s="789"/>
      <c r="K882" s="556"/>
      <c r="L882" s="557"/>
      <c r="M882" s="549"/>
      <c r="N882" s="549"/>
      <c r="O882" s="549"/>
      <c r="P882" s="549"/>
      <c r="Q882" s="549"/>
      <c r="R882" s="549"/>
      <c r="S882" s="549"/>
      <c r="T882" s="549"/>
      <c r="U882" s="549"/>
      <c r="V882" s="549"/>
      <c r="W882" s="549"/>
      <c r="X882" s="549"/>
      <c r="Y882" s="549"/>
      <c r="Z882" s="549"/>
      <c r="AA882" s="549"/>
      <c r="AB882" s="549"/>
    </row>
    <row r="883" spans="1:28" ht="13.5" customHeight="1">
      <c r="A883" s="80"/>
      <c r="B883" s="80"/>
      <c r="C883" s="80"/>
      <c r="D883" s="80"/>
      <c r="E883" s="80"/>
      <c r="F883" s="80"/>
      <c r="G883" s="80"/>
      <c r="H883" s="555"/>
      <c r="I883" s="549"/>
      <c r="J883" s="789"/>
      <c r="K883" s="556"/>
      <c r="L883" s="557"/>
      <c r="M883" s="549"/>
      <c r="N883" s="549"/>
      <c r="O883" s="549"/>
      <c r="P883" s="549"/>
      <c r="Q883" s="549"/>
      <c r="R883" s="549"/>
      <c r="S883" s="549"/>
      <c r="T883" s="549"/>
      <c r="U883" s="549"/>
      <c r="V883" s="549"/>
      <c r="W883" s="549"/>
      <c r="X883" s="549"/>
      <c r="Y883" s="549"/>
      <c r="Z883" s="549"/>
      <c r="AA883" s="549"/>
      <c r="AB883" s="549"/>
    </row>
    <row r="884" spans="1:28" ht="13.5" customHeight="1">
      <c r="A884" s="80"/>
      <c r="B884" s="80"/>
      <c r="C884" s="80"/>
      <c r="D884" s="80"/>
      <c r="E884" s="80"/>
      <c r="F884" s="80"/>
      <c r="G884" s="80"/>
      <c r="H884" s="555"/>
      <c r="I884" s="549"/>
      <c r="J884" s="789"/>
      <c r="K884" s="556"/>
      <c r="L884" s="557"/>
      <c r="M884" s="549"/>
      <c r="N884" s="549"/>
      <c r="O884" s="549"/>
      <c r="P884" s="549"/>
      <c r="Q884" s="549"/>
      <c r="R884" s="549"/>
      <c r="S884" s="549"/>
      <c r="T884" s="549"/>
      <c r="U884" s="549"/>
      <c r="V884" s="549"/>
      <c r="W884" s="549"/>
      <c r="X884" s="549"/>
      <c r="Y884" s="549"/>
      <c r="Z884" s="549"/>
      <c r="AA884" s="549"/>
      <c r="AB884" s="549"/>
    </row>
    <row r="885" spans="1:28" ht="13.5" customHeight="1">
      <c r="A885" s="80"/>
      <c r="B885" s="80"/>
      <c r="C885" s="80"/>
      <c r="D885" s="80"/>
      <c r="E885" s="80"/>
      <c r="F885" s="80"/>
      <c r="G885" s="80"/>
      <c r="H885" s="555"/>
      <c r="I885" s="549"/>
      <c r="J885" s="789"/>
      <c r="K885" s="556"/>
      <c r="L885" s="557"/>
      <c r="M885" s="549"/>
      <c r="N885" s="549"/>
      <c r="O885" s="549"/>
      <c r="P885" s="549"/>
      <c r="Q885" s="549"/>
      <c r="R885" s="549"/>
      <c r="S885" s="549"/>
      <c r="T885" s="549"/>
      <c r="U885" s="549"/>
      <c r="V885" s="549"/>
      <c r="W885" s="549"/>
      <c r="X885" s="549"/>
      <c r="Y885" s="549"/>
      <c r="Z885" s="549"/>
      <c r="AA885" s="549"/>
      <c r="AB885" s="549"/>
    </row>
    <row r="886" spans="1:28" ht="13.5" customHeight="1">
      <c r="A886" s="80"/>
      <c r="B886" s="80"/>
      <c r="C886" s="80"/>
      <c r="D886" s="80"/>
      <c r="E886" s="80"/>
      <c r="F886" s="80"/>
      <c r="G886" s="80"/>
      <c r="H886" s="555"/>
      <c r="I886" s="549"/>
      <c r="J886" s="789"/>
      <c r="K886" s="556"/>
      <c r="L886" s="557"/>
      <c r="M886" s="549"/>
      <c r="N886" s="549"/>
      <c r="O886" s="549"/>
      <c r="P886" s="549"/>
      <c r="Q886" s="549"/>
      <c r="R886" s="549"/>
      <c r="S886" s="549"/>
      <c r="T886" s="549"/>
      <c r="U886" s="549"/>
      <c r="V886" s="549"/>
      <c r="W886" s="549"/>
      <c r="X886" s="549"/>
      <c r="Y886" s="549"/>
      <c r="Z886" s="549"/>
      <c r="AA886" s="549"/>
      <c r="AB886" s="549"/>
    </row>
    <row r="887" spans="1:28" ht="13.5" customHeight="1">
      <c r="A887" s="80"/>
      <c r="B887" s="80"/>
      <c r="C887" s="80"/>
      <c r="D887" s="80"/>
      <c r="E887" s="80"/>
      <c r="F887" s="80"/>
      <c r="G887" s="80"/>
      <c r="H887" s="555"/>
      <c r="I887" s="549"/>
      <c r="J887" s="789"/>
      <c r="K887" s="556"/>
      <c r="L887" s="557"/>
      <c r="M887" s="549"/>
      <c r="N887" s="549"/>
      <c r="O887" s="549"/>
      <c r="P887" s="549"/>
      <c r="Q887" s="549"/>
      <c r="R887" s="549"/>
      <c r="S887" s="549"/>
      <c r="T887" s="549"/>
      <c r="U887" s="549"/>
      <c r="V887" s="549"/>
      <c r="W887" s="549"/>
      <c r="X887" s="549"/>
      <c r="Y887" s="549"/>
      <c r="Z887" s="549"/>
      <c r="AA887" s="549"/>
      <c r="AB887" s="549"/>
    </row>
    <row r="888" spans="1:28" ht="13.5" customHeight="1">
      <c r="A888" s="80"/>
      <c r="B888" s="80"/>
      <c r="C888" s="80"/>
      <c r="D888" s="80"/>
      <c r="E888" s="80"/>
      <c r="F888" s="80"/>
      <c r="G888" s="80"/>
      <c r="H888" s="555"/>
      <c r="I888" s="549"/>
      <c r="J888" s="789"/>
      <c r="K888" s="556"/>
      <c r="L888" s="557"/>
      <c r="M888" s="549"/>
      <c r="N888" s="549"/>
      <c r="O888" s="549"/>
      <c r="P888" s="549"/>
      <c r="Q888" s="549"/>
      <c r="R888" s="549"/>
      <c r="S888" s="549"/>
      <c r="T888" s="549"/>
      <c r="U888" s="549"/>
      <c r="V888" s="549"/>
      <c r="W888" s="549"/>
      <c r="X888" s="549"/>
      <c r="Y888" s="549"/>
      <c r="Z888" s="549"/>
      <c r="AA888" s="549"/>
      <c r="AB888" s="549"/>
    </row>
    <row r="889" spans="1:28" ht="13.5" customHeight="1">
      <c r="A889" s="80"/>
      <c r="B889" s="80"/>
      <c r="C889" s="80"/>
      <c r="D889" s="80"/>
      <c r="E889" s="80"/>
      <c r="F889" s="80"/>
      <c r="G889" s="80"/>
      <c r="H889" s="555"/>
      <c r="I889" s="549"/>
      <c r="J889" s="789"/>
      <c r="K889" s="556"/>
      <c r="L889" s="557"/>
      <c r="M889" s="549"/>
      <c r="N889" s="549"/>
      <c r="O889" s="549"/>
      <c r="P889" s="549"/>
      <c r="Q889" s="549"/>
      <c r="R889" s="549"/>
      <c r="S889" s="549"/>
      <c r="T889" s="549"/>
      <c r="U889" s="549"/>
      <c r="V889" s="549"/>
      <c r="W889" s="549"/>
      <c r="X889" s="549"/>
      <c r="Y889" s="549"/>
      <c r="Z889" s="549"/>
      <c r="AA889" s="549"/>
      <c r="AB889" s="549"/>
    </row>
    <row r="890" spans="1:28" ht="13.5" customHeight="1">
      <c r="A890" s="80"/>
      <c r="B890" s="80"/>
      <c r="C890" s="80"/>
      <c r="D890" s="80"/>
      <c r="E890" s="80"/>
      <c r="F890" s="80"/>
      <c r="G890" s="80"/>
      <c r="H890" s="555"/>
      <c r="I890" s="549"/>
      <c r="J890" s="789"/>
      <c r="K890" s="556"/>
      <c r="L890" s="557"/>
      <c r="M890" s="549"/>
      <c r="N890" s="549"/>
      <c r="O890" s="549"/>
      <c r="P890" s="549"/>
      <c r="Q890" s="549"/>
      <c r="R890" s="549"/>
      <c r="S890" s="549"/>
      <c r="T890" s="549"/>
      <c r="U890" s="549"/>
      <c r="V890" s="549"/>
      <c r="W890" s="549"/>
      <c r="X890" s="549"/>
      <c r="Y890" s="549"/>
      <c r="Z890" s="549"/>
      <c r="AA890" s="549"/>
      <c r="AB890" s="549"/>
    </row>
    <row r="891" spans="1:28" ht="13.5" customHeight="1">
      <c r="A891" s="80"/>
      <c r="B891" s="80"/>
      <c r="C891" s="80"/>
      <c r="D891" s="80"/>
      <c r="E891" s="80"/>
      <c r="F891" s="80"/>
      <c r="G891" s="80"/>
      <c r="H891" s="555"/>
      <c r="I891" s="549"/>
      <c r="J891" s="789"/>
      <c r="K891" s="556"/>
      <c r="L891" s="557"/>
      <c r="M891" s="549"/>
      <c r="N891" s="549"/>
      <c r="O891" s="549"/>
      <c r="P891" s="549"/>
      <c r="Q891" s="549"/>
      <c r="R891" s="549"/>
      <c r="S891" s="549"/>
      <c r="T891" s="549"/>
      <c r="U891" s="549"/>
      <c r="V891" s="549"/>
      <c r="W891" s="549"/>
      <c r="X891" s="549"/>
      <c r="Y891" s="549"/>
      <c r="Z891" s="549"/>
      <c r="AA891" s="549"/>
      <c r="AB891" s="549"/>
    </row>
    <row r="892" spans="1:28" ht="13.5" customHeight="1">
      <c r="A892" s="80"/>
      <c r="B892" s="80"/>
      <c r="C892" s="80"/>
      <c r="D892" s="80"/>
      <c r="E892" s="80"/>
      <c r="F892" s="80"/>
      <c r="G892" s="80"/>
      <c r="H892" s="555"/>
      <c r="I892" s="549"/>
      <c r="J892" s="789"/>
      <c r="K892" s="556"/>
      <c r="L892" s="557"/>
      <c r="M892" s="549"/>
      <c r="N892" s="549"/>
      <c r="O892" s="549"/>
      <c r="P892" s="549"/>
      <c r="Q892" s="549"/>
      <c r="R892" s="549"/>
      <c r="S892" s="549"/>
      <c r="T892" s="549"/>
      <c r="U892" s="549"/>
      <c r="V892" s="549"/>
      <c r="W892" s="549"/>
      <c r="X892" s="549"/>
      <c r="Y892" s="549"/>
      <c r="Z892" s="549"/>
      <c r="AA892" s="549"/>
      <c r="AB892" s="549"/>
    </row>
    <row r="893" spans="1:28" ht="13.5" customHeight="1">
      <c r="A893" s="80"/>
      <c r="B893" s="80"/>
      <c r="C893" s="80"/>
      <c r="D893" s="80"/>
      <c r="E893" s="80"/>
      <c r="F893" s="80"/>
      <c r="G893" s="80"/>
      <c r="H893" s="555"/>
      <c r="I893" s="549"/>
      <c r="J893" s="789"/>
      <c r="K893" s="556"/>
      <c r="L893" s="557"/>
      <c r="M893" s="549"/>
      <c r="N893" s="549"/>
      <c r="O893" s="549"/>
      <c r="P893" s="549"/>
      <c r="Q893" s="549"/>
      <c r="R893" s="549"/>
      <c r="S893" s="549"/>
      <c r="T893" s="549"/>
      <c r="U893" s="549"/>
      <c r="V893" s="549"/>
      <c r="W893" s="549"/>
      <c r="X893" s="549"/>
      <c r="Y893" s="549"/>
      <c r="Z893" s="549"/>
      <c r="AA893" s="549"/>
      <c r="AB893" s="549"/>
    </row>
    <row r="894" spans="1:28" ht="13.5" customHeight="1">
      <c r="A894" s="80"/>
      <c r="B894" s="80"/>
      <c r="C894" s="80"/>
      <c r="D894" s="80"/>
      <c r="E894" s="80"/>
      <c r="F894" s="80"/>
      <c r="G894" s="80"/>
      <c r="H894" s="555"/>
      <c r="I894" s="549"/>
      <c r="J894" s="789"/>
      <c r="K894" s="556"/>
      <c r="L894" s="557"/>
      <c r="M894" s="549"/>
      <c r="N894" s="549"/>
      <c r="O894" s="549"/>
      <c r="P894" s="549"/>
      <c r="Q894" s="549"/>
      <c r="R894" s="549"/>
      <c r="S894" s="549"/>
      <c r="T894" s="549"/>
      <c r="U894" s="549"/>
      <c r="V894" s="549"/>
      <c r="W894" s="549"/>
      <c r="X894" s="549"/>
      <c r="Y894" s="549"/>
      <c r="Z894" s="549"/>
      <c r="AA894" s="549"/>
      <c r="AB894" s="549"/>
    </row>
    <row r="895" spans="1:28" ht="13.5" customHeight="1">
      <c r="A895" s="80"/>
      <c r="B895" s="80"/>
      <c r="C895" s="80"/>
      <c r="D895" s="80"/>
      <c r="E895" s="80"/>
      <c r="F895" s="80"/>
      <c r="G895" s="80"/>
      <c r="H895" s="555"/>
      <c r="I895" s="549"/>
      <c r="J895" s="789"/>
      <c r="K895" s="556"/>
      <c r="L895" s="557"/>
      <c r="M895" s="549"/>
      <c r="N895" s="549"/>
      <c r="O895" s="549"/>
      <c r="P895" s="549"/>
      <c r="Q895" s="549"/>
      <c r="R895" s="549"/>
      <c r="S895" s="549"/>
      <c r="T895" s="549"/>
      <c r="U895" s="549"/>
      <c r="V895" s="549"/>
      <c r="W895" s="549"/>
      <c r="X895" s="549"/>
      <c r="Y895" s="549"/>
      <c r="Z895" s="549"/>
      <c r="AA895" s="549"/>
      <c r="AB895" s="549"/>
    </row>
    <row r="896" spans="1:28" ht="13.5" customHeight="1">
      <c r="A896" s="80"/>
      <c r="B896" s="80"/>
      <c r="C896" s="80"/>
      <c r="D896" s="80"/>
      <c r="E896" s="80"/>
      <c r="F896" s="80"/>
      <c r="G896" s="80"/>
      <c r="H896" s="555"/>
      <c r="I896" s="549"/>
      <c r="J896" s="789"/>
      <c r="K896" s="556"/>
      <c r="L896" s="557"/>
      <c r="M896" s="549"/>
      <c r="N896" s="549"/>
      <c r="O896" s="549"/>
      <c r="P896" s="549"/>
      <c r="Q896" s="549"/>
      <c r="R896" s="549"/>
      <c r="S896" s="549"/>
      <c r="T896" s="549"/>
      <c r="U896" s="549"/>
      <c r="V896" s="549"/>
      <c r="W896" s="549"/>
      <c r="X896" s="549"/>
      <c r="Y896" s="549"/>
      <c r="Z896" s="549"/>
      <c r="AA896" s="549"/>
      <c r="AB896" s="549"/>
    </row>
    <row r="897" spans="1:28" ht="13.5" customHeight="1">
      <c r="A897" s="80"/>
      <c r="B897" s="80"/>
      <c r="C897" s="80"/>
      <c r="D897" s="80"/>
      <c r="E897" s="80"/>
      <c r="F897" s="80"/>
      <c r="G897" s="80"/>
      <c r="H897" s="555"/>
      <c r="I897" s="549"/>
      <c r="J897" s="789"/>
      <c r="K897" s="556"/>
      <c r="L897" s="557"/>
      <c r="M897" s="549"/>
      <c r="N897" s="549"/>
      <c r="O897" s="549"/>
      <c r="P897" s="549"/>
      <c r="Q897" s="549"/>
      <c r="R897" s="549"/>
      <c r="S897" s="549"/>
      <c r="T897" s="549"/>
      <c r="U897" s="549"/>
      <c r="V897" s="549"/>
      <c r="W897" s="549"/>
      <c r="X897" s="549"/>
      <c r="Y897" s="549"/>
      <c r="Z897" s="549"/>
      <c r="AA897" s="549"/>
      <c r="AB897" s="549"/>
    </row>
    <row r="898" spans="1:28" ht="13.5" customHeight="1">
      <c r="A898" s="80"/>
      <c r="B898" s="80"/>
      <c r="C898" s="80"/>
      <c r="D898" s="80"/>
      <c r="E898" s="80"/>
      <c r="F898" s="80"/>
      <c r="G898" s="80"/>
      <c r="H898" s="555"/>
      <c r="I898" s="549"/>
      <c r="J898" s="789"/>
      <c r="K898" s="556"/>
      <c r="L898" s="557"/>
      <c r="M898" s="549"/>
      <c r="N898" s="549"/>
      <c r="O898" s="549"/>
      <c r="P898" s="549"/>
      <c r="Q898" s="549"/>
      <c r="R898" s="549"/>
      <c r="S898" s="549"/>
      <c r="T898" s="549"/>
      <c r="U898" s="549"/>
      <c r="V898" s="549"/>
      <c r="W898" s="549"/>
      <c r="X898" s="549"/>
      <c r="Y898" s="549"/>
      <c r="Z898" s="549"/>
      <c r="AA898" s="549"/>
      <c r="AB898" s="549"/>
    </row>
    <row r="899" spans="1:28" ht="13.5" customHeight="1">
      <c r="A899" s="80"/>
      <c r="B899" s="80"/>
      <c r="C899" s="80"/>
      <c r="D899" s="80"/>
      <c r="E899" s="80"/>
      <c r="F899" s="80"/>
      <c r="G899" s="80"/>
      <c r="H899" s="555"/>
      <c r="I899" s="549"/>
      <c r="J899" s="789"/>
      <c r="K899" s="556"/>
      <c r="L899" s="557"/>
      <c r="M899" s="549"/>
      <c r="N899" s="549"/>
      <c r="O899" s="549"/>
      <c r="P899" s="549"/>
      <c r="Q899" s="549"/>
      <c r="R899" s="549"/>
      <c r="S899" s="549"/>
      <c r="T899" s="549"/>
      <c r="U899" s="549"/>
      <c r="V899" s="549"/>
      <c r="W899" s="549"/>
      <c r="X899" s="549"/>
      <c r="Y899" s="549"/>
      <c r="Z899" s="549"/>
      <c r="AA899" s="549"/>
      <c r="AB899" s="549"/>
    </row>
    <row r="900" spans="1:28" ht="13.5" customHeight="1">
      <c r="A900" s="80"/>
      <c r="B900" s="80"/>
      <c r="C900" s="80"/>
      <c r="D900" s="80"/>
      <c r="E900" s="80"/>
      <c r="F900" s="80"/>
      <c r="G900" s="80"/>
      <c r="H900" s="555"/>
      <c r="I900" s="549"/>
      <c r="J900" s="789"/>
      <c r="K900" s="556"/>
      <c r="L900" s="557"/>
      <c r="M900" s="549"/>
      <c r="N900" s="549"/>
      <c r="O900" s="549"/>
      <c r="P900" s="549"/>
      <c r="Q900" s="549"/>
      <c r="R900" s="549"/>
      <c r="S900" s="549"/>
      <c r="T900" s="549"/>
      <c r="U900" s="549"/>
      <c r="V900" s="549"/>
      <c r="W900" s="549"/>
      <c r="X900" s="549"/>
      <c r="Y900" s="549"/>
      <c r="Z900" s="549"/>
      <c r="AA900" s="549"/>
      <c r="AB900" s="549"/>
    </row>
    <row r="901" spans="1:28" ht="13.5" customHeight="1">
      <c r="A901" s="80"/>
      <c r="B901" s="80"/>
      <c r="C901" s="80"/>
      <c r="D901" s="80"/>
      <c r="E901" s="80"/>
      <c r="F901" s="80"/>
      <c r="G901" s="80"/>
      <c r="H901" s="555"/>
      <c r="I901" s="549"/>
      <c r="J901" s="789"/>
      <c r="K901" s="556"/>
      <c r="L901" s="557"/>
      <c r="M901" s="549"/>
      <c r="N901" s="549"/>
      <c r="O901" s="549"/>
      <c r="P901" s="549"/>
      <c r="Q901" s="549"/>
      <c r="R901" s="549"/>
      <c r="S901" s="549"/>
      <c r="T901" s="549"/>
      <c r="U901" s="549"/>
      <c r="V901" s="549"/>
      <c r="W901" s="549"/>
      <c r="X901" s="549"/>
      <c r="Y901" s="549"/>
      <c r="Z901" s="549"/>
      <c r="AA901" s="549"/>
      <c r="AB901" s="549"/>
    </row>
    <row r="902" spans="1:28" ht="13.5" customHeight="1">
      <c r="A902" s="80"/>
      <c r="B902" s="80"/>
      <c r="C902" s="80"/>
      <c r="D902" s="80"/>
      <c r="E902" s="80"/>
      <c r="F902" s="80"/>
      <c r="G902" s="80"/>
      <c r="H902" s="555"/>
      <c r="I902" s="549"/>
      <c r="J902" s="789"/>
      <c r="K902" s="556"/>
      <c r="L902" s="557"/>
      <c r="M902" s="549"/>
      <c r="N902" s="549"/>
      <c r="O902" s="549"/>
      <c r="P902" s="549"/>
      <c r="Q902" s="549"/>
      <c r="R902" s="549"/>
      <c r="S902" s="549"/>
      <c r="T902" s="549"/>
      <c r="U902" s="549"/>
      <c r="V902" s="549"/>
      <c r="W902" s="549"/>
      <c r="X902" s="549"/>
      <c r="Y902" s="549"/>
      <c r="Z902" s="549"/>
      <c r="AA902" s="549"/>
      <c r="AB902" s="549"/>
    </row>
    <row r="903" spans="1:28" ht="13.5" customHeight="1">
      <c r="A903" s="80"/>
      <c r="B903" s="80"/>
      <c r="C903" s="80"/>
      <c r="D903" s="80"/>
      <c r="E903" s="80"/>
      <c r="F903" s="80"/>
      <c r="G903" s="80"/>
      <c r="H903" s="555"/>
      <c r="I903" s="549"/>
      <c r="J903" s="789"/>
      <c r="K903" s="556"/>
      <c r="L903" s="557"/>
      <c r="M903" s="549"/>
      <c r="N903" s="549"/>
      <c r="O903" s="549"/>
      <c r="P903" s="549"/>
      <c r="Q903" s="549"/>
      <c r="R903" s="549"/>
      <c r="S903" s="549"/>
      <c r="T903" s="549"/>
      <c r="U903" s="549"/>
      <c r="V903" s="549"/>
      <c r="W903" s="549"/>
      <c r="X903" s="549"/>
      <c r="Y903" s="549"/>
      <c r="Z903" s="549"/>
      <c r="AA903" s="549"/>
      <c r="AB903" s="549"/>
    </row>
    <row r="904" spans="1:28" ht="13.5" customHeight="1">
      <c r="A904" s="80"/>
      <c r="B904" s="80"/>
      <c r="C904" s="80"/>
      <c r="D904" s="80"/>
      <c r="E904" s="80"/>
      <c r="F904" s="80"/>
      <c r="G904" s="80"/>
      <c r="H904" s="555"/>
      <c r="I904" s="549"/>
      <c r="J904" s="789"/>
      <c r="K904" s="556"/>
      <c r="L904" s="557"/>
      <c r="M904" s="549"/>
      <c r="N904" s="549"/>
      <c r="O904" s="549"/>
      <c r="P904" s="549"/>
      <c r="Q904" s="549"/>
      <c r="R904" s="549"/>
      <c r="S904" s="549"/>
      <c r="T904" s="549"/>
      <c r="U904" s="549"/>
      <c r="V904" s="549"/>
      <c r="W904" s="549"/>
      <c r="X904" s="549"/>
      <c r="Y904" s="549"/>
      <c r="Z904" s="549"/>
      <c r="AA904" s="549"/>
      <c r="AB904" s="549"/>
    </row>
    <row r="905" spans="1:28" ht="13.5" customHeight="1">
      <c r="A905" s="80"/>
      <c r="B905" s="80"/>
      <c r="C905" s="80"/>
      <c r="D905" s="80"/>
      <c r="E905" s="80"/>
      <c r="F905" s="80"/>
      <c r="G905" s="80"/>
      <c r="H905" s="555"/>
      <c r="I905" s="549"/>
      <c r="J905" s="789"/>
      <c r="K905" s="556"/>
      <c r="L905" s="557"/>
      <c r="M905" s="549"/>
      <c r="N905" s="549"/>
      <c r="O905" s="549"/>
      <c r="P905" s="549"/>
      <c r="Q905" s="549"/>
      <c r="R905" s="549"/>
      <c r="S905" s="549"/>
      <c r="T905" s="549"/>
      <c r="U905" s="549"/>
      <c r="V905" s="549"/>
      <c r="W905" s="549"/>
      <c r="X905" s="549"/>
      <c r="Y905" s="549"/>
      <c r="Z905" s="549"/>
      <c r="AA905" s="549"/>
      <c r="AB905" s="549"/>
    </row>
    <row r="906" spans="1:28" ht="13.5" customHeight="1">
      <c r="A906" s="80"/>
      <c r="B906" s="80"/>
      <c r="C906" s="80"/>
      <c r="D906" s="80"/>
      <c r="E906" s="80"/>
      <c r="F906" s="80"/>
      <c r="G906" s="80"/>
      <c r="H906" s="555"/>
      <c r="I906" s="549"/>
      <c r="J906" s="789"/>
      <c r="K906" s="556"/>
      <c r="L906" s="557"/>
      <c r="M906" s="549"/>
      <c r="N906" s="549"/>
      <c r="O906" s="549"/>
      <c r="P906" s="549"/>
      <c r="Q906" s="549"/>
      <c r="R906" s="549"/>
      <c r="S906" s="549"/>
      <c r="T906" s="549"/>
      <c r="U906" s="549"/>
      <c r="V906" s="549"/>
      <c r="W906" s="549"/>
      <c r="X906" s="549"/>
      <c r="Y906" s="549"/>
      <c r="Z906" s="549"/>
      <c r="AA906" s="549"/>
      <c r="AB906" s="549"/>
    </row>
    <row r="907" spans="1:28" ht="13.5" customHeight="1">
      <c r="A907" s="80"/>
      <c r="B907" s="80"/>
      <c r="C907" s="80"/>
      <c r="D907" s="80"/>
      <c r="E907" s="80"/>
      <c r="F907" s="80"/>
      <c r="G907" s="80"/>
      <c r="H907" s="555"/>
      <c r="I907" s="549"/>
      <c r="J907" s="789"/>
      <c r="K907" s="556"/>
      <c r="L907" s="557"/>
      <c r="M907" s="549"/>
      <c r="N907" s="549"/>
      <c r="O907" s="549"/>
      <c r="P907" s="549"/>
      <c r="Q907" s="549"/>
      <c r="R907" s="549"/>
      <c r="S907" s="549"/>
      <c r="T907" s="549"/>
      <c r="U907" s="549"/>
      <c r="V907" s="549"/>
      <c r="W907" s="549"/>
      <c r="X907" s="549"/>
      <c r="Y907" s="549"/>
      <c r="Z907" s="549"/>
      <c r="AA907" s="549"/>
      <c r="AB907" s="549"/>
    </row>
    <row r="908" spans="1:28" ht="13.5" customHeight="1">
      <c r="A908" s="80"/>
      <c r="B908" s="80"/>
      <c r="C908" s="80"/>
      <c r="D908" s="80"/>
      <c r="E908" s="80"/>
      <c r="F908" s="80"/>
      <c r="G908" s="80"/>
      <c r="H908" s="555"/>
      <c r="I908" s="549"/>
      <c r="J908" s="789"/>
      <c r="K908" s="556"/>
      <c r="L908" s="557"/>
      <c r="M908" s="549"/>
      <c r="N908" s="549"/>
      <c r="O908" s="549"/>
      <c r="P908" s="549"/>
      <c r="Q908" s="549"/>
      <c r="R908" s="549"/>
      <c r="S908" s="549"/>
      <c r="T908" s="549"/>
      <c r="U908" s="549"/>
      <c r="V908" s="549"/>
      <c r="W908" s="549"/>
      <c r="X908" s="549"/>
      <c r="Y908" s="549"/>
      <c r="Z908" s="549"/>
      <c r="AA908" s="549"/>
      <c r="AB908" s="549"/>
    </row>
    <row r="909" spans="1:28" ht="13.5" customHeight="1">
      <c r="A909" s="80"/>
      <c r="B909" s="80"/>
      <c r="C909" s="80"/>
      <c r="D909" s="80"/>
      <c r="E909" s="80"/>
      <c r="F909" s="80"/>
      <c r="G909" s="80"/>
      <c r="H909" s="555"/>
      <c r="I909" s="549"/>
      <c r="J909" s="789"/>
      <c r="K909" s="556"/>
      <c r="L909" s="557"/>
      <c r="M909" s="549"/>
      <c r="N909" s="549"/>
      <c r="O909" s="549"/>
      <c r="P909" s="549"/>
      <c r="Q909" s="549"/>
      <c r="R909" s="549"/>
      <c r="S909" s="549"/>
      <c r="T909" s="549"/>
      <c r="U909" s="549"/>
      <c r="V909" s="549"/>
      <c r="W909" s="549"/>
      <c r="X909" s="549"/>
      <c r="Y909" s="549"/>
      <c r="Z909" s="549"/>
      <c r="AA909" s="549"/>
      <c r="AB909" s="549"/>
    </row>
    <row r="910" spans="1:28" ht="13.5" customHeight="1">
      <c r="A910" s="80"/>
      <c r="B910" s="80"/>
      <c r="C910" s="80"/>
      <c r="D910" s="80"/>
      <c r="E910" s="80"/>
      <c r="F910" s="80"/>
      <c r="G910" s="80"/>
      <c r="H910" s="555"/>
      <c r="I910" s="549"/>
      <c r="J910" s="789"/>
      <c r="K910" s="556"/>
      <c r="L910" s="557"/>
      <c r="M910" s="549"/>
      <c r="N910" s="549"/>
      <c r="O910" s="549"/>
      <c r="P910" s="549"/>
      <c r="Q910" s="549"/>
      <c r="R910" s="549"/>
      <c r="S910" s="549"/>
      <c r="T910" s="549"/>
      <c r="U910" s="549"/>
      <c r="V910" s="549"/>
      <c r="W910" s="549"/>
      <c r="X910" s="549"/>
      <c r="Y910" s="549"/>
      <c r="Z910" s="549"/>
      <c r="AA910" s="549"/>
      <c r="AB910" s="549"/>
    </row>
    <row r="911" spans="1:28" ht="13.5" customHeight="1">
      <c r="A911" s="80"/>
      <c r="B911" s="80"/>
      <c r="C911" s="80"/>
      <c r="D911" s="80"/>
      <c r="E911" s="80"/>
      <c r="F911" s="80"/>
      <c r="G911" s="80"/>
      <c r="H911" s="555"/>
      <c r="I911" s="549"/>
      <c r="J911" s="789"/>
      <c r="K911" s="556"/>
      <c r="L911" s="557"/>
      <c r="M911" s="549"/>
      <c r="N911" s="549"/>
      <c r="O911" s="549"/>
      <c r="P911" s="549"/>
      <c r="Q911" s="549"/>
      <c r="R911" s="549"/>
      <c r="S911" s="549"/>
      <c r="T911" s="549"/>
      <c r="U911" s="549"/>
      <c r="V911" s="549"/>
      <c r="W911" s="549"/>
      <c r="X911" s="549"/>
      <c r="Y911" s="549"/>
      <c r="Z911" s="549"/>
      <c r="AA911" s="549"/>
      <c r="AB911" s="549"/>
    </row>
    <row r="912" spans="1:28" ht="13.5" customHeight="1">
      <c r="A912" s="80"/>
      <c r="B912" s="80"/>
      <c r="C912" s="80"/>
      <c r="D912" s="80"/>
      <c r="E912" s="80"/>
      <c r="F912" s="80"/>
      <c r="G912" s="80"/>
      <c r="H912" s="555"/>
      <c r="I912" s="549"/>
      <c r="J912" s="789"/>
      <c r="K912" s="556"/>
      <c r="L912" s="557"/>
      <c r="M912" s="549"/>
      <c r="N912" s="549"/>
      <c r="O912" s="549"/>
      <c r="P912" s="549"/>
      <c r="Q912" s="549"/>
      <c r="R912" s="549"/>
      <c r="S912" s="549"/>
      <c r="T912" s="549"/>
      <c r="U912" s="549"/>
      <c r="V912" s="549"/>
      <c r="W912" s="549"/>
      <c r="X912" s="549"/>
      <c r="Y912" s="549"/>
      <c r="Z912" s="549"/>
      <c r="AA912" s="549"/>
      <c r="AB912" s="549"/>
    </row>
    <row r="913" spans="1:28" ht="13.5" customHeight="1">
      <c r="A913" s="80"/>
      <c r="B913" s="80"/>
      <c r="C913" s="80"/>
      <c r="D913" s="80"/>
      <c r="E913" s="80"/>
      <c r="F913" s="80"/>
      <c r="G913" s="80"/>
      <c r="H913" s="555"/>
      <c r="I913" s="549"/>
      <c r="J913" s="789"/>
      <c r="K913" s="556"/>
      <c r="L913" s="557"/>
      <c r="M913" s="549"/>
      <c r="N913" s="549"/>
      <c r="O913" s="549"/>
      <c r="P913" s="549"/>
      <c r="Q913" s="549"/>
      <c r="R913" s="549"/>
      <c r="S913" s="549"/>
      <c r="T913" s="549"/>
      <c r="U913" s="549"/>
      <c r="V913" s="549"/>
      <c r="W913" s="549"/>
      <c r="X913" s="549"/>
      <c r="Y913" s="549"/>
      <c r="Z913" s="549"/>
      <c r="AA913" s="549"/>
      <c r="AB913" s="549"/>
    </row>
    <row r="914" spans="1:28" ht="13.5" customHeight="1">
      <c r="A914" s="80"/>
      <c r="B914" s="80"/>
      <c r="C914" s="80"/>
      <c r="D914" s="80"/>
      <c r="E914" s="80"/>
      <c r="F914" s="80"/>
      <c r="G914" s="80"/>
      <c r="H914" s="555"/>
      <c r="I914" s="549"/>
      <c r="J914" s="789"/>
      <c r="K914" s="556"/>
      <c r="L914" s="557"/>
      <c r="M914" s="549"/>
      <c r="N914" s="549"/>
      <c r="O914" s="549"/>
      <c r="P914" s="549"/>
      <c r="Q914" s="549"/>
      <c r="R914" s="549"/>
      <c r="S914" s="549"/>
      <c r="T914" s="549"/>
      <c r="U914" s="549"/>
      <c r="V914" s="549"/>
      <c r="W914" s="549"/>
      <c r="X914" s="549"/>
      <c r="Y914" s="549"/>
      <c r="Z914" s="549"/>
      <c r="AA914" s="549"/>
      <c r="AB914" s="549"/>
    </row>
    <row r="915" spans="1:28" ht="13.5" customHeight="1">
      <c r="A915" s="80"/>
      <c r="B915" s="80"/>
      <c r="C915" s="80"/>
      <c r="D915" s="80"/>
      <c r="E915" s="80"/>
      <c r="F915" s="80"/>
      <c r="G915" s="80"/>
      <c r="H915" s="555"/>
      <c r="I915" s="549"/>
      <c r="J915" s="789"/>
      <c r="K915" s="556"/>
      <c r="L915" s="557"/>
      <c r="M915" s="549"/>
      <c r="N915" s="549"/>
      <c r="O915" s="549"/>
      <c r="P915" s="549"/>
      <c r="Q915" s="549"/>
      <c r="R915" s="549"/>
      <c r="S915" s="549"/>
      <c r="T915" s="549"/>
      <c r="U915" s="549"/>
      <c r="V915" s="549"/>
      <c r="W915" s="549"/>
      <c r="X915" s="549"/>
      <c r="Y915" s="549"/>
      <c r="Z915" s="549"/>
      <c r="AA915" s="549"/>
      <c r="AB915" s="549"/>
    </row>
    <row r="916" spans="1:28" ht="13.5" customHeight="1">
      <c r="A916" s="80"/>
      <c r="B916" s="80"/>
      <c r="C916" s="80"/>
      <c r="D916" s="80"/>
      <c r="E916" s="80"/>
      <c r="F916" s="80"/>
      <c r="G916" s="80"/>
      <c r="H916" s="555"/>
      <c r="I916" s="549"/>
      <c r="J916" s="789"/>
      <c r="K916" s="556"/>
      <c r="L916" s="557"/>
      <c r="M916" s="549"/>
      <c r="N916" s="549"/>
      <c r="O916" s="549"/>
      <c r="P916" s="549"/>
      <c r="Q916" s="549"/>
      <c r="R916" s="549"/>
      <c r="S916" s="549"/>
      <c r="T916" s="549"/>
      <c r="U916" s="549"/>
      <c r="V916" s="549"/>
      <c r="W916" s="549"/>
      <c r="X916" s="549"/>
      <c r="Y916" s="549"/>
      <c r="Z916" s="549"/>
      <c r="AA916" s="549"/>
      <c r="AB916" s="549"/>
    </row>
    <row r="917" spans="1:28" ht="13.5" customHeight="1">
      <c r="A917" s="80"/>
      <c r="B917" s="80"/>
      <c r="C917" s="80"/>
      <c r="D917" s="80"/>
      <c r="E917" s="80"/>
      <c r="F917" s="80"/>
      <c r="G917" s="80"/>
      <c r="H917" s="555"/>
      <c r="I917" s="549"/>
      <c r="J917" s="789"/>
      <c r="K917" s="556"/>
      <c r="L917" s="557"/>
      <c r="M917" s="549"/>
      <c r="N917" s="549"/>
      <c r="O917" s="549"/>
      <c r="P917" s="549"/>
      <c r="Q917" s="549"/>
      <c r="R917" s="549"/>
      <c r="S917" s="549"/>
      <c r="T917" s="549"/>
      <c r="U917" s="549"/>
      <c r="V917" s="549"/>
      <c r="W917" s="549"/>
      <c r="X917" s="549"/>
      <c r="Y917" s="549"/>
      <c r="Z917" s="549"/>
      <c r="AA917" s="549"/>
      <c r="AB917" s="549"/>
    </row>
    <row r="918" spans="1:28" ht="13.5" customHeight="1">
      <c r="A918" s="80"/>
      <c r="B918" s="80"/>
      <c r="C918" s="80"/>
      <c r="D918" s="80"/>
      <c r="E918" s="80"/>
      <c r="F918" s="80"/>
      <c r="G918" s="80"/>
      <c r="H918" s="555"/>
      <c r="I918" s="549"/>
      <c r="J918" s="789"/>
      <c r="K918" s="556"/>
      <c r="L918" s="557"/>
      <c r="M918" s="549"/>
      <c r="N918" s="549"/>
      <c r="O918" s="549"/>
      <c r="P918" s="549"/>
      <c r="Q918" s="549"/>
      <c r="R918" s="549"/>
      <c r="S918" s="549"/>
      <c r="T918" s="549"/>
      <c r="U918" s="549"/>
      <c r="V918" s="549"/>
      <c r="W918" s="549"/>
      <c r="X918" s="549"/>
      <c r="Y918" s="549"/>
      <c r="Z918" s="549"/>
      <c r="AA918" s="549"/>
      <c r="AB918" s="549"/>
    </row>
    <row r="919" spans="1:28" ht="13.5" customHeight="1">
      <c r="A919" s="80"/>
      <c r="B919" s="80"/>
      <c r="C919" s="80"/>
      <c r="D919" s="80"/>
      <c r="E919" s="80"/>
      <c r="F919" s="80"/>
      <c r="G919" s="80"/>
      <c r="H919" s="555"/>
      <c r="I919" s="549"/>
      <c r="J919" s="789"/>
      <c r="K919" s="556"/>
      <c r="L919" s="557"/>
      <c r="M919" s="549"/>
      <c r="N919" s="549"/>
      <c r="O919" s="549"/>
      <c r="P919" s="549"/>
      <c r="Q919" s="549"/>
      <c r="R919" s="549"/>
      <c r="S919" s="549"/>
      <c r="T919" s="549"/>
      <c r="U919" s="549"/>
      <c r="V919" s="549"/>
      <c r="W919" s="549"/>
      <c r="X919" s="549"/>
      <c r="Y919" s="549"/>
      <c r="Z919" s="549"/>
      <c r="AA919" s="549"/>
      <c r="AB919" s="549"/>
    </row>
    <row r="920" spans="1:28" ht="13.5" customHeight="1">
      <c r="A920" s="80"/>
      <c r="B920" s="80"/>
      <c r="C920" s="80"/>
      <c r="D920" s="80"/>
      <c r="E920" s="80"/>
      <c r="F920" s="80"/>
      <c r="G920" s="80"/>
      <c r="H920" s="555"/>
      <c r="I920" s="549"/>
      <c r="J920" s="789"/>
      <c r="K920" s="556"/>
      <c r="L920" s="557"/>
      <c r="M920" s="549"/>
      <c r="N920" s="549"/>
      <c r="O920" s="549"/>
      <c r="P920" s="549"/>
      <c r="Q920" s="549"/>
      <c r="R920" s="549"/>
      <c r="S920" s="549"/>
      <c r="T920" s="549"/>
      <c r="U920" s="549"/>
      <c r="V920" s="549"/>
      <c r="W920" s="549"/>
      <c r="X920" s="549"/>
      <c r="Y920" s="549"/>
      <c r="Z920" s="549"/>
      <c r="AA920" s="549"/>
      <c r="AB920" s="549"/>
    </row>
    <row r="921" spans="1:28" ht="13.5" customHeight="1">
      <c r="A921" s="80"/>
      <c r="B921" s="80"/>
      <c r="C921" s="80"/>
      <c r="D921" s="80"/>
      <c r="E921" s="80"/>
      <c r="F921" s="80"/>
      <c r="G921" s="80"/>
      <c r="H921" s="555"/>
      <c r="I921" s="549"/>
      <c r="J921" s="789"/>
      <c r="K921" s="556"/>
      <c r="L921" s="557"/>
      <c r="M921" s="549"/>
      <c r="N921" s="549"/>
      <c r="O921" s="549"/>
      <c r="P921" s="549"/>
      <c r="Q921" s="549"/>
      <c r="R921" s="549"/>
      <c r="S921" s="549"/>
      <c r="T921" s="549"/>
      <c r="U921" s="549"/>
      <c r="V921" s="549"/>
      <c r="W921" s="549"/>
      <c r="X921" s="549"/>
      <c r="Y921" s="549"/>
      <c r="Z921" s="549"/>
      <c r="AA921" s="549"/>
      <c r="AB921" s="549"/>
    </row>
    <row r="922" spans="1:28" ht="13.5" customHeight="1">
      <c r="A922" s="80"/>
      <c r="B922" s="80"/>
      <c r="C922" s="80"/>
      <c r="D922" s="80"/>
      <c r="E922" s="80"/>
      <c r="F922" s="80"/>
      <c r="G922" s="80"/>
      <c r="H922" s="555"/>
      <c r="I922" s="549"/>
      <c r="J922" s="789"/>
      <c r="K922" s="556"/>
      <c r="L922" s="557"/>
      <c r="M922" s="549"/>
      <c r="N922" s="549"/>
      <c r="O922" s="549"/>
      <c r="P922" s="549"/>
      <c r="Q922" s="549"/>
      <c r="R922" s="549"/>
      <c r="S922" s="549"/>
      <c r="T922" s="549"/>
      <c r="U922" s="549"/>
      <c r="V922" s="549"/>
      <c r="W922" s="549"/>
      <c r="X922" s="549"/>
      <c r="Y922" s="549"/>
      <c r="Z922" s="549"/>
      <c r="AA922" s="549"/>
      <c r="AB922" s="549"/>
    </row>
    <row r="923" spans="1:28" ht="13.5" customHeight="1">
      <c r="A923" s="80"/>
      <c r="B923" s="80"/>
      <c r="C923" s="80"/>
      <c r="D923" s="80"/>
      <c r="E923" s="80"/>
      <c r="F923" s="80"/>
      <c r="G923" s="80"/>
      <c r="H923" s="555"/>
      <c r="I923" s="549"/>
      <c r="J923" s="789"/>
      <c r="K923" s="556"/>
      <c r="L923" s="557"/>
      <c r="M923" s="549"/>
      <c r="N923" s="549"/>
      <c r="O923" s="549"/>
      <c r="P923" s="549"/>
      <c r="Q923" s="549"/>
      <c r="R923" s="549"/>
      <c r="S923" s="549"/>
      <c r="T923" s="549"/>
      <c r="U923" s="549"/>
      <c r="V923" s="549"/>
      <c r="W923" s="549"/>
      <c r="X923" s="549"/>
      <c r="Y923" s="549"/>
      <c r="Z923" s="549"/>
      <c r="AA923" s="549"/>
      <c r="AB923" s="549"/>
    </row>
    <row r="924" spans="1:28" ht="13.5" customHeight="1">
      <c r="A924" s="80"/>
      <c r="B924" s="80"/>
      <c r="C924" s="80"/>
      <c r="D924" s="80"/>
      <c r="E924" s="80"/>
      <c r="F924" s="80"/>
      <c r="G924" s="80"/>
      <c r="H924" s="555"/>
      <c r="I924" s="549"/>
      <c r="J924" s="789"/>
      <c r="K924" s="556"/>
      <c r="L924" s="557"/>
      <c r="M924" s="549"/>
      <c r="N924" s="549"/>
      <c r="O924" s="549"/>
      <c r="P924" s="549"/>
      <c r="Q924" s="549"/>
      <c r="R924" s="549"/>
      <c r="S924" s="549"/>
      <c r="T924" s="549"/>
      <c r="U924" s="549"/>
      <c r="V924" s="549"/>
      <c r="W924" s="549"/>
      <c r="X924" s="549"/>
      <c r="Y924" s="549"/>
      <c r="Z924" s="549"/>
      <c r="AA924" s="549"/>
      <c r="AB924" s="549"/>
    </row>
    <row r="925" spans="1:28" ht="13.5" customHeight="1">
      <c r="A925" s="80"/>
      <c r="B925" s="80"/>
      <c r="C925" s="80"/>
      <c r="D925" s="80"/>
      <c r="E925" s="80"/>
      <c r="F925" s="80"/>
      <c r="G925" s="80"/>
      <c r="H925" s="555"/>
      <c r="I925" s="549"/>
      <c r="J925" s="789"/>
      <c r="K925" s="556"/>
      <c r="L925" s="557"/>
      <c r="M925" s="549"/>
      <c r="N925" s="549"/>
      <c r="O925" s="549"/>
      <c r="P925" s="549"/>
      <c r="Q925" s="549"/>
      <c r="R925" s="549"/>
      <c r="S925" s="549"/>
      <c r="T925" s="549"/>
      <c r="U925" s="549"/>
      <c r="V925" s="549"/>
      <c r="W925" s="549"/>
      <c r="X925" s="549"/>
      <c r="Y925" s="549"/>
      <c r="Z925" s="549"/>
      <c r="AA925" s="549"/>
      <c r="AB925" s="549"/>
    </row>
    <row r="926" spans="1:28" ht="13.5" customHeight="1">
      <c r="A926" s="80"/>
      <c r="B926" s="80"/>
      <c r="C926" s="80"/>
      <c r="D926" s="80"/>
      <c r="E926" s="80"/>
      <c r="F926" s="80"/>
      <c r="G926" s="80"/>
      <c r="H926" s="555"/>
      <c r="I926" s="549"/>
      <c r="J926" s="789"/>
      <c r="K926" s="556"/>
      <c r="L926" s="557"/>
      <c r="M926" s="549"/>
      <c r="N926" s="549"/>
      <c r="O926" s="549"/>
      <c r="P926" s="549"/>
      <c r="Q926" s="549"/>
      <c r="R926" s="549"/>
      <c r="S926" s="549"/>
      <c r="T926" s="549"/>
      <c r="U926" s="549"/>
      <c r="V926" s="549"/>
      <c r="W926" s="549"/>
      <c r="X926" s="549"/>
      <c r="Y926" s="549"/>
      <c r="Z926" s="549"/>
      <c r="AA926" s="549"/>
      <c r="AB926" s="549"/>
    </row>
    <row r="927" spans="1:28" ht="13.5" customHeight="1">
      <c r="A927" s="80"/>
      <c r="B927" s="80"/>
      <c r="C927" s="80"/>
      <c r="D927" s="80"/>
      <c r="E927" s="80"/>
      <c r="F927" s="80"/>
      <c r="G927" s="80"/>
      <c r="H927" s="555"/>
      <c r="I927" s="549"/>
      <c r="J927" s="789"/>
      <c r="K927" s="556"/>
      <c r="L927" s="557"/>
      <c r="M927" s="549"/>
      <c r="N927" s="549"/>
      <c r="O927" s="549"/>
      <c r="P927" s="549"/>
      <c r="Q927" s="549"/>
      <c r="R927" s="549"/>
      <c r="S927" s="549"/>
      <c r="T927" s="549"/>
      <c r="U927" s="549"/>
      <c r="V927" s="549"/>
      <c r="W927" s="549"/>
      <c r="X927" s="549"/>
      <c r="Y927" s="549"/>
      <c r="Z927" s="549"/>
      <c r="AA927" s="549"/>
      <c r="AB927" s="549"/>
    </row>
    <row r="928" spans="1:28" ht="13.5" customHeight="1">
      <c r="A928" s="80"/>
      <c r="B928" s="80"/>
      <c r="C928" s="80"/>
      <c r="D928" s="80"/>
      <c r="E928" s="80"/>
      <c r="F928" s="80"/>
      <c r="G928" s="80"/>
      <c r="H928" s="555"/>
      <c r="I928" s="549"/>
      <c r="J928" s="789"/>
      <c r="K928" s="556"/>
      <c r="L928" s="557"/>
      <c r="M928" s="549"/>
      <c r="N928" s="549"/>
      <c r="O928" s="549"/>
      <c r="P928" s="549"/>
      <c r="Q928" s="549"/>
      <c r="R928" s="549"/>
      <c r="S928" s="549"/>
      <c r="T928" s="549"/>
      <c r="U928" s="549"/>
      <c r="V928" s="549"/>
      <c r="W928" s="549"/>
      <c r="X928" s="549"/>
      <c r="Y928" s="549"/>
      <c r="Z928" s="549"/>
      <c r="AA928" s="549"/>
      <c r="AB928" s="549"/>
    </row>
    <row r="929" spans="1:28" ht="13.5" customHeight="1">
      <c r="A929" s="80"/>
      <c r="B929" s="80"/>
      <c r="C929" s="80"/>
      <c r="D929" s="80"/>
      <c r="E929" s="80"/>
      <c r="F929" s="80"/>
      <c r="G929" s="80"/>
      <c r="H929" s="555"/>
      <c r="I929" s="549"/>
      <c r="J929" s="789"/>
      <c r="K929" s="556"/>
      <c r="L929" s="557"/>
      <c r="M929" s="549"/>
      <c r="N929" s="549"/>
      <c r="O929" s="549"/>
      <c r="P929" s="549"/>
      <c r="Q929" s="549"/>
      <c r="R929" s="549"/>
      <c r="S929" s="549"/>
      <c r="T929" s="549"/>
      <c r="U929" s="549"/>
      <c r="V929" s="549"/>
      <c r="W929" s="549"/>
      <c r="X929" s="549"/>
      <c r="Y929" s="549"/>
      <c r="Z929" s="549"/>
      <c r="AA929" s="549"/>
      <c r="AB929" s="549"/>
    </row>
    <row r="930" spans="1:28" ht="13.5" customHeight="1">
      <c r="A930" s="80"/>
      <c r="B930" s="80"/>
      <c r="C930" s="80"/>
      <c r="D930" s="80"/>
      <c r="E930" s="80"/>
      <c r="F930" s="80"/>
      <c r="G930" s="80"/>
      <c r="H930" s="555"/>
      <c r="I930" s="549"/>
      <c r="J930" s="789"/>
      <c r="K930" s="556"/>
      <c r="L930" s="557"/>
      <c r="M930" s="549"/>
      <c r="N930" s="549"/>
      <c r="O930" s="549"/>
      <c r="P930" s="549"/>
      <c r="Q930" s="549"/>
      <c r="R930" s="549"/>
      <c r="S930" s="549"/>
      <c r="T930" s="549"/>
      <c r="U930" s="549"/>
      <c r="V930" s="549"/>
      <c r="W930" s="549"/>
      <c r="X930" s="549"/>
      <c r="Y930" s="549"/>
      <c r="Z930" s="549"/>
      <c r="AA930" s="549"/>
      <c r="AB930" s="549"/>
    </row>
    <row r="931" spans="1:28" ht="13.5" customHeight="1">
      <c r="A931" s="80"/>
      <c r="B931" s="80"/>
      <c r="C931" s="80"/>
      <c r="D931" s="80"/>
      <c r="E931" s="80"/>
      <c r="F931" s="80"/>
      <c r="G931" s="80"/>
      <c r="H931" s="555"/>
      <c r="I931" s="549"/>
      <c r="J931" s="789"/>
      <c r="K931" s="556"/>
      <c r="L931" s="557"/>
      <c r="M931" s="549"/>
      <c r="N931" s="549"/>
      <c r="O931" s="549"/>
      <c r="P931" s="549"/>
      <c r="Q931" s="549"/>
      <c r="R931" s="549"/>
      <c r="S931" s="549"/>
      <c r="T931" s="549"/>
      <c r="U931" s="549"/>
      <c r="V931" s="549"/>
      <c r="W931" s="549"/>
      <c r="X931" s="549"/>
      <c r="Y931" s="549"/>
      <c r="Z931" s="549"/>
      <c r="AA931" s="549"/>
      <c r="AB931" s="549"/>
    </row>
    <row r="932" spans="1:28" ht="13.5" customHeight="1">
      <c r="A932" s="80"/>
      <c r="B932" s="80"/>
      <c r="C932" s="80"/>
      <c r="D932" s="80"/>
      <c r="E932" s="80"/>
      <c r="F932" s="80"/>
      <c r="G932" s="80"/>
      <c r="H932" s="555"/>
      <c r="I932" s="549"/>
      <c r="J932" s="789"/>
      <c r="K932" s="556"/>
      <c r="L932" s="557"/>
      <c r="M932" s="549"/>
      <c r="N932" s="549"/>
      <c r="O932" s="549"/>
      <c r="P932" s="549"/>
      <c r="Q932" s="549"/>
      <c r="R932" s="549"/>
      <c r="S932" s="549"/>
      <c r="T932" s="549"/>
      <c r="U932" s="549"/>
      <c r="V932" s="549"/>
      <c r="W932" s="549"/>
      <c r="X932" s="549"/>
      <c r="Y932" s="549"/>
      <c r="Z932" s="549"/>
      <c r="AA932" s="549"/>
      <c r="AB932" s="549"/>
    </row>
    <row r="933" spans="1:28" ht="13.5" customHeight="1">
      <c r="A933" s="80"/>
      <c r="B933" s="80"/>
      <c r="C933" s="80"/>
      <c r="D933" s="80"/>
      <c r="E933" s="80"/>
      <c r="F933" s="80"/>
      <c r="G933" s="80"/>
      <c r="H933" s="555"/>
      <c r="I933" s="549"/>
      <c r="J933" s="789"/>
      <c r="K933" s="556"/>
      <c r="L933" s="557"/>
      <c r="M933" s="549"/>
      <c r="N933" s="549"/>
      <c r="O933" s="549"/>
      <c r="P933" s="549"/>
      <c r="Q933" s="549"/>
      <c r="R933" s="549"/>
      <c r="S933" s="549"/>
      <c r="T933" s="549"/>
      <c r="U933" s="549"/>
      <c r="V933" s="549"/>
      <c r="W933" s="549"/>
      <c r="X933" s="549"/>
      <c r="Y933" s="549"/>
      <c r="Z933" s="549"/>
      <c r="AA933" s="549"/>
      <c r="AB933" s="549"/>
    </row>
    <row r="934" spans="1:28" ht="13.5" customHeight="1">
      <c r="A934" s="80"/>
      <c r="B934" s="80"/>
      <c r="C934" s="80"/>
      <c r="D934" s="80"/>
      <c r="E934" s="80"/>
      <c r="F934" s="80"/>
      <c r="G934" s="80"/>
      <c r="H934" s="555"/>
      <c r="I934" s="549"/>
      <c r="J934" s="789"/>
      <c r="K934" s="556"/>
      <c r="L934" s="557"/>
      <c r="M934" s="549"/>
      <c r="N934" s="549"/>
      <c r="O934" s="549"/>
      <c r="P934" s="549"/>
      <c r="Q934" s="549"/>
      <c r="R934" s="549"/>
      <c r="S934" s="549"/>
      <c r="T934" s="549"/>
      <c r="U934" s="549"/>
      <c r="V934" s="549"/>
      <c r="W934" s="549"/>
      <c r="X934" s="549"/>
      <c r="Y934" s="549"/>
      <c r="Z934" s="549"/>
      <c r="AA934" s="549"/>
      <c r="AB934" s="549"/>
    </row>
    <row r="935" spans="1:28" ht="13.5" customHeight="1">
      <c r="A935" s="80"/>
      <c r="B935" s="80"/>
      <c r="C935" s="80"/>
      <c r="D935" s="80"/>
      <c r="E935" s="80"/>
      <c r="F935" s="80"/>
      <c r="G935" s="80"/>
      <c r="H935" s="555"/>
      <c r="I935" s="549"/>
      <c r="J935" s="789"/>
      <c r="K935" s="556"/>
      <c r="L935" s="557"/>
      <c r="M935" s="549"/>
      <c r="N935" s="549"/>
      <c r="O935" s="549"/>
      <c r="P935" s="549"/>
      <c r="Q935" s="549"/>
      <c r="R935" s="549"/>
      <c r="S935" s="549"/>
      <c r="T935" s="549"/>
      <c r="U935" s="549"/>
      <c r="V935" s="549"/>
      <c r="W935" s="549"/>
      <c r="X935" s="549"/>
      <c r="Y935" s="549"/>
      <c r="Z935" s="549"/>
      <c r="AA935" s="549"/>
      <c r="AB935" s="549"/>
    </row>
    <row r="936" spans="1:28" ht="13.5" customHeight="1">
      <c r="A936" s="80"/>
      <c r="B936" s="80"/>
      <c r="C936" s="80"/>
      <c r="D936" s="80"/>
      <c r="E936" s="80"/>
      <c r="F936" s="80"/>
      <c r="G936" s="80"/>
      <c r="H936" s="555"/>
      <c r="I936" s="549"/>
      <c r="J936" s="789"/>
      <c r="K936" s="556"/>
      <c r="L936" s="557"/>
      <c r="M936" s="549"/>
      <c r="N936" s="549"/>
      <c r="O936" s="549"/>
      <c r="P936" s="549"/>
      <c r="Q936" s="549"/>
      <c r="R936" s="549"/>
      <c r="S936" s="549"/>
      <c r="T936" s="549"/>
      <c r="U936" s="549"/>
      <c r="V936" s="549"/>
      <c r="W936" s="549"/>
      <c r="X936" s="549"/>
      <c r="Y936" s="549"/>
      <c r="Z936" s="549"/>
      <c r="AA936" s="549"/>
      <c r="AB936" s="549"/>
    </row>
    <row r="937" spans="1:28" ht="13.5" customHeight="1">
      <c r="A937" s="80"/>
      <c r="B937" s="80"/>
      <c r="C937" s="80"/>
      <c r="D937" s="80"/>
      <c r="E937" s="80"/>
      <c r="F937" s="80"/>
      <c r="G937" s="80"/>
      <c r="H937" s="555"/>
      <c r="I937" s="549"/>
      <c r="J937" s="789"/>
      <c r="K937" s="556"/>
      <c r="L937" s="557"/>
      <c r="M937" s="549"/>
      <c r="N937" s="549"/>
      <c r="O937" s="549"/>
      <c r="P937" s="549"/>
      <c r="Q937" s="549"/>
      <c r="R937" s="549"/>
      <c r="S937" s="549"/>
      <c r="T937" s="549"/>
      <c r="U937" s="549"/>
      <c r="V937" s="549"/>
      <c r="W937" s="549"/>
      <c r="X937" s="549"/>
      <c r="Y937" s="549"/>
      <c r="Z937" s="549"/>
      <c r="AA937" s="549"/>
      <c r="AB937" s="549"/>
    </row>
    <row r="938" spans="1:28" ht="13.5" customHeight="1">
      <c r="A938" s="80"/>
      <c r="B938" s="80"/>
      <c r="C938" s="80"/>
      <c r="D938" s="80"/>
      <c r="E938" s="80"/>
      <c r="F938" s="80"/>
      <c r="G938" s="80"/>
      <c r="H938" s="555"/>
      <c r="I938" s="549"/>
      <c r="J938" s="789"/>
      <c r="K938" s="556"/>
      <c r="L938" s="557"/>
      <c r="M938" s="549"/>
      <c r="N938" s="549"/>
      <c r="O938" s="549"/>
      <c r="P938" s="549"/>
      <c r="Q938" s="549"/>
      <c r="R938" s="549"/>
      <c r="S938" s="549"/>
      <c r="T938" s="549"/>
      <c r="U938" s="549"/>
      <c r="V938" s="549"/>
      <c r="W938" s="549"/>
      <c r="X938" s="549"/>
      <c r="Y938" s="549"/>
      <c r="Z938" s="549"/>
      <c r="AA938" s="549"/>
      <c r="AB938" s="549"/>
    </row>
    <row r="939" spans="1:28" ht="13.5" customHeight="1">
      <c r="A939" s="80"/>
      <c r="B939" s="80"/>
      <c r="C939" s="80"/>
      <c r="D939" s="80"/>
      <c r="E939" s="80"/>
      <c r="F939" s="80"/>
      <c r="G939" s="80"/>
      <c r="H939" s="555"/>
      <c r="I939" s="549"/>
      <c r="J939" s="789"/>
      <c r="K939" s="556"/>
      <c r="L939" s="557"/>
      <c r="M939" s="549"/>
      <c r="N939" s="549"/>
      <c r="O939" s="549"/>
      <c r="P939" s="549"/>
      <c r="Q939" s="549"/>
      <c r="R939" s="549"/>
      <c r="S939" s="549"/>
      <c r="T939" s="549"/>
      <c r="U939" s="549"/>
      <c r="V939" s="549"/>
      <c r="W939" s="549"/>
      <c r="X939" s="549"/>
      <c r="Y939" s="549"/>
      <c r="Z939" s="549"/>
      <c r="AA939" s="549"/>
      <c r="AB939" s="549"/>
    </row>
    <row r="940" spans="1:28" ht="13.5" customHeight="1">
      <c r="A940" s="80"/>
      <c r="B940" s="80"/>
      <c r="C940" s="80"/>
      <c r="D940" s="80"/>
      <c r="E940" s="80"/>
      <c r="F940" s="80"/>
      <c r="G940" s="80"/>
      <c r="H940" s="555"/>
      <c r="I940" s="549"/>
      <c r="J940" s="789"/>
      <c r="K940" s="556"/>
      <c r="L940" s="557"/>
      <c r="M940" s="549"/>
      <c r="N940" s="549"/>
      <c r="O940" s="549"/>
      <c r="P940" s="549"/>
      <c r="Q940" s="549"/>
      <c r="R940" s="549"/>
      <c r="S940" s="549"/>
      <c r="T940" s="549"/>
      <c r="U940" s="549"/>
      <c r="V940" s="549"/>
      <c r="W940" s="549"/>
      <c r="X940" s="549"/>
      <c r="Y940" s="549"/>
      <c r="Z940" s="549"/>
      <c r="AA940" s="549"/>
      <c r="AB940" s="549"/>
    </row>
    <row r="941" spans="1:28" ht="13.5" customHeight="1">
      <c r="A941" s="80"/>
      <c r="B941" s="80"/>
      <c r="C941" s="80"/>
      <c r="D941" s="80"/>
      <c r="E941" s="80"/>
      <c r="F941" s="80"/>
      <c r="G941" s="80"/>
      <c r="H941" s="555"/>
      <c r="I941" s="549"/>
      <c r="J941" s="789"/>
      <c r="K941" s="556"/>
      <c r="L941" s="557"/>
      <c r="M941" s="549"/>
      <c r="N941" s="549"/>
      <c r="O941" s="549"/>
      <c r="P941" s="549"/>
      <c r="Q941" s="549"/>
      <c r="R941" s="549"/>
      <c r="S941" s="549"/>
      <c r="T941" s="549"/>
      <c r="U941" s="549"/>
      <c r="V941" s="549"/>
      <c r="W941" s="549"/>
      <c r="X941" s="549"/>
      <c r="Y941" s="549"/>
      <c r="Z941" s="549"/>
      <c r="AA941" s="549"/>
      <c r="AB941" s="549"/>
    </row>
    <row r="942" spans="1:28" ht="13.5" customHeight="1">
      <c r="A942" s="80"/>
      <c r="B942" s="80"/>
      <c r="C942" s="80"/>
      <c r="D942" s="80"/>
      <c r="E942" s="80"/>
      <c r="F942" s="80"/>
      <c r="G942" s="80"/>
      <c r="H942" s="555"/>
      <c r="I942" s="549"/>
      <c r="J942" s="789"/>
      <c r="K942" s="556"/>
      <c r="L942" s="557"/>
      <c r="M942" s="549"/>
      <c r="N942" s="549"/>
      <c r="O942" s="549"/>
      <c r="P942" s="549"/>
      <c r="Q942" s="549"/>
      <c r="R942" s="549"/>
      <c r="S942" s="549"/>
      <c r="T942" s="549"/>
      <c r="U942" s="549"/>
      <c r="V942" s="549"/>
      <c r="W942" s="549"/>
      <c r="X942" s="549"/>
      <c r="Y942" s="549"/>
      <c r="Z942" s="549"/>
      <c r="AA942" s="549"/>
      <c r="AB942" s="549"/>
    </row>
    <row r="943" spans="1:28" ht="13.5" customHeight="1">
      <c r="A943" s="80"/>
      <c r="B943" s="80"/>
      <c r="C943" s="80"/>
      <c r="D943" s="80"/>
      <c r="E943" s="80"/>
      <c r="F943" s="80"/>
      <c r="G943" s="80"/>
      <c r="H943" s="555"/>
      <c r="I943" s="549"/>
      <c r="J943" s="789"/>
      <c r="K943" s="556"/>
      <c r="L943" s="557"/>
      <c r="M943" s="549"/>
      <c r="N943" s="549"/>
      <c r="O943" s="549"/>
      <c r="P943" s="549"/>
      <c r="Q943" s="549"/>
      <c r="R943" s="549"/>
      <c r="S943" s="549"/>
      <c r="T943" s="549"/>
      <c r="U943" s="549"/>
      <c r="V943" s="549"/>
      <c r="W943" s="549"/>
      <c r="X943" s="549"/>
      <c r="Y943" s="549"/>
      <c r="Z943" s="549"/>
      <c r="AA943" s="549"/>
      <c r="AB943" s="549"/>
    </row>
    <row r="944" spans="1:28" ht="13.5" customHeight="1">
      <c r="A944" s="80"/>
      <c r="B944" s="80"/>
      <c r="C944" s="80"/>
      <c r="D944" s="80"/>
      <c r="E944" s="80"/>
      <c r="F944" s="80"/>
      <c r="G944" s="80"/>
      <c r="H944" s="555"/>
      <c r="I944" s="549"/>
      <c r="J944" s="789"/>
      <c r="K944" s="556"/>
      <c r="L944" s="557"/>
      <c r="M944" s="549"/>
      <c r="N944" s="549"/>
      <c r="O944" s="549"/>
      <c r="P944" s="549"/>
      <c r="Q944" s="549"/>
      <c r="R944" s="549"/>
      <c r="S944" s="549"/>
      <c r="T944" s="549"/>
      <c r="U944" s="549"/>
      <c r="V944" s="549"/>
      <c r="W944" s="549"/>
      <c r="X944" s="549"/>
      <c r="Y944" s="549"/>
      <c r="Z944" s="549"/>
      <c r="AA944" s="549"/>
      <c r="AB944" s="549"/>
    </row>
    <row r="945" spans="1:28" ht="13.5" customHeight="1">
      <c r="A945" s="80"/>
      <c r="B945" s="80"/>
      <c r="C945" s="80"/>
      <c r="D945" s="80"/>
      <c r="E945" s="80"/>
      <c r="F945" s="80"/>
      <c r="G945" s="80"/>
      <c r="H945" s="555"/>
      <c r="I945" s="549"/>
      <c r="J945" s="789"/>
      <c r="K945" s="556"/>
      <c r="L945" s="557"/>
      <c r="M945" s="549"/>
      <c r="N945" s="549"/>
      <c r="O945" s="549"/>
      <c r="P945" s="549"/>
      <c r="Q945" s="549"/>
      <c r="R945" s="549"/>
      <c r="S945" s="549"/>
      <c r="T945" s="549"/>
      <c r="U945" s="549"/>
      <c r="V945" s="549"/>
      <c r="W945" s="549"/>
      <c r="X945" s="549"/>
      <c r="Y945" s="549"/>
      <c r="Z945" s="549"/>
      <c r="AA945" s="549"/>
      <c r="AB945" s="549"/>
    </row>
    <row r="946" spans="1:28" ht="13.5" customHeight="1">
      <c r="A946" s="80"/>
      <c r="B946" s="80"/>
      <c r="C946" s="80"/>
      <c r="D946" s="80"/>
      <c r="E946" s="80"/>
      <c r="F946" s="80"/>
      <c r="G946" s="80"/>
      <c r="H946" s="555"/>
      <c r="I946" s="549"/>
      <c r="J946" s="789"/>
      <c r="K946" s="556"/>
      <c r="L946" s="557"/>
      <c r="M946" s="549"/>
      <c r="N946" s="549"/>
      <c r="O946" s="549"/>
      <c r="P946" s="549"/>
      <c r="Q946" s="549"/>
      <c r="R946" s="549"/>
      <c r="S946" s="549"/>
      <c r="T946" s="549"/>
      <c r="U946" s="549"/>
      <c r="V946" s="549"/>
      <c r="W946" s="549"/>
      <c r="X946" s="549"/>
      <c r="Y946" s="549"/>
      <c r="Z946" s="549"/>
      <c r="AA946" s="549"/>
      <c r="AB946" s="549"/>
    </row>
    <row r="947" spans="1:28" ht="13.5" customHeight="1">
      <c r="A947" s="80"/>
      <c r="B947" s="80"/>
      <c r="C947" s="80"/>
      <c r="D947" s="80"/>
      <c r="E947" s="80"/>
      <c r="F947" s="80"/>
      <c r="G947" s="80"/>
      <c r="H947" s="555"/>
      <c r="I947" s="549"/>
      <c r="J947" s="789"/>
      <c r="K947" s="556"/>
      <c r="L947" s="557"/>
      <c r="M947" s="549"/>
      <c r="N947" s="549"/>
      <c r="O947" s="549"/>
      <c r="P947" s="549"/>
      <c r="Q947" s="549"/>
      <c r="R947" s="549"/>
      <c r="S947" s="549"/>
      <c r="T947" s="549"/>
      <c r="U947" s="549"/>
      <c r="V947" s="549"/>
      <c r="W947" s="549"/>
      <c r="X947" s="549"/>
      <c r="Y947" s="549"/>
      <c r="Z947" s="549"/>
      <c r="AA947" s="549"/>
      <c r="AB947" s="549"/>
    </row>
    <row r="948" spans="1:28" ht="13.5" customHeight="1">
      <c r="A948" s="80"/>
      <c r="B948" s="80"/>
      <c r="C948" s="80"/>
      <c r="D948" s="80"/>
      <c r="E948" s="80"/>
      <c r="F948" s="80"/>
      <c r="G948" s="80"/>
      <c r="H948" s="555"/>
      <c r="I948" s="549"/>
      <c r="J948" s="789"/>
      <c r="K948" s="556"/>
      <c r="L948" s="557"/>
      <c r="M948" s="549"/>
      <c r="N948" s="549"/>
      <c r="O948" s="549"/>
      <c r="P948" s="549"/>
      <c r="Q948" s="549"/>
      <c r="R948" s="549"/>
      <c r="S948" s="549"/>
      <c r="T948" s="549"/>
      <c r="U948" s="549"/>
      <c r="V948" s="549"/>
      <c r="W948" s="549"/>
      <c r="X948" s="549"/>
      <c r="Y948" s="549"/>
      <c r="Z948" s="549"/>
      <c r="AA948" s="549"/>
      <c r="AB948" s="549"/>
    </row>
    <row r="949" spans="1:28" ht="13.5" customHeight="1">
      <c r="A949" s="80"/>
      <c r="B949" s="80"/>
      <c r="C949" s="80"/>
      <c r="D949" s="80"/>
      <c r="E949" s="80"/>
      <c r="F949" s="80"/>
      <c r="G949" s="80"/>
      <c r="H949" s="555"/>
      <c r="I949" s="549"/>
      <c r="J949" s="789"/>
      <c r="K949" s="556"/>
      <c r="L949" s="557"/>
      <c r="M949" s="549"/>
      <c r="N949" s="549"/>
      <c r="O949" s="549"/>
      <c r="P949" s="549"/>
      <c r="Q949" s="549"/>
      <c r="R949" s="549"/>
      <c r="S949" s="549"/>
      <c r="T949" s="549"/>
      <c r="U949" s="549"/>
      <c r="V949" s="549"/>
      <c r="W949" s="549"/>
      <c r="X949" s="549"/>
      <c r="Y949" s="549"/>
      <c r="Z949" s="549"/>
      <c r="AA949" s="549"/>
      <c r="AB949" s="549"/>
    </row>
    <row r="950" spans="1:28" ht="13.5" customHeight="1">
      <c r="A950" s="80"/>
      <c r="B950" s="80"/>
      <c r="C950" s="80"/>
      <c r="D950" s="80"/>
      <c r="E950" s="80"/>
      <c r="F950" s="80"/>
      <c r="G950" s="80"/>
      <c r="H950" s="555"/>
      <c r="I950" s="549"/>
      <c r="J950" s="789"/>
      <c r="K950" s="556"/>
      <c r="L950" s="557"/>
      <c r="M950" s="549"/>
      <c r="N950" s="549"/>
      <c r="O950" s="549"/>
      <c r="P950" s="549"/>
      <c r="Q950" s="549"/>
      <c r="R950" s="549"/>
      <c r="S950" s="549"/>
      <c r="T950" s="549"/>
      <c r="U950" s="549"/>
      <c r="V950" s="549"/>
      <c r="W950" s="549"/>
      <c r="X950" s="549"/>
      <c r="Y950" s="549"/>
      <c r="Z950" s="549"/>
      <c r="AA950" s="549"/>
      <c r="AB950" s="549"/>
    </row>
    <row r="951" spans="1:28" ht="13.5" customHeight="1">
      <c r="A951" s="80"/>
      <c r="B951" s="80"/>
      <c r="C951" s="80"/>
      <c r="D951" s="80"/>
      <c r="E951" s="80"/>
      <c r="F951" s="80"/>
      <c r="G951" s="80"/>
      <c r="H951" s="555"/>
      <c r="I951" s="549"/>
      <c r="J951" s="789"/>
      <c r="K951" s="556"/>
      <c r="L951" s="557"/>
      <c r="M951" s="549"/>
      <c r="N951" s="549"/>
      <c r="O951" s="549"/>
      <c r="P951" s="549"/>
      <c r="Q951" s="549"/>
      <c r="R951" s="549"/>
      <c r="S951" s="549"/>
      <c r="T951" s="549"/>
      <c r="U951" s="549"/>
      <c r="V951" s="549"/>
      <c r="W951" s="549"/>
      <c r="X951" s="549"/>
      <c r="Y951" s="549"/>
      <c r="Z951" s="549"/>
      <c r="AA951" s="549"/>
      <c r="AB951" s="549"/>
    </row>
    <row r="952" spans="1:28" ht="13.5" customHeight="1">
      <c r="A952" s="80"/>
      <c r="B952" s="80"/>
      <c r="C952" s="80"/>
      <c r="D952" s="80"/>
      <c r="E952" s="80"/>
      <c r="F952" s="80"/>
      <c r="G952" s="80"/>
      <c r="H952" s="555"/>
      <c r="I952" s="549"/>
      <c r="J952" s="789"/>
      <c r="K952" s="556"/>
      <c r="L952" s="557"/>
      <c r="M952" s="549"/>
      <c r="N952" s="549"/>
      <c r="O952" s="549"/>
      <c r="P952" s="549"/>
      <c r="Q952" s="549"/>
      <c r="R952" s="549"/>
      <c r="S952" s="549"/>
      <c r="T952" s="549"/>
      <c r="U952" s="549"/>
      <c r="V952" s="549"/>
      <c r="W952" s="549"/>
      <c r="X952" s="549"/>
      <c r="Y952" s="549"/>
      <c r="Z952" s="549"/>
      <c r="AA952" s="549"/>
      <c r="AB952" s="549"/>
    </row>
    <row r="953" spans="1:28" ht="13.5" customHeight="1">
      <c r="A953" s="80"/>
      <c r="B953" s="80"/>
      <c r="C953" s="80"/>
      <c r="D953" s="80"/>
      <c r="E953" s="80"/>
      <c r="F953" s="80"/>
      <c r="G953" s="80"/>
      <c r="H953" s="555"/>
      <c r="I953" s="549"/>
      <c r="J953" s="789"/>
      <c r="K953" s="556"/>
      <c r="L953" s="557"/>
      <c r="M953" s="549"/>
      <c r="N953" s="549"/>
      <c r="O953" s="549"/>
      <c r="P953" s="549"/>
      <c r="Q953" s="549"/>
      <c r="R953" s="549"/>
      <c r="S953" s="549"/>
      <c r="T953" s="549"/>
      <c r="U953" s="549"/>
      <c r="V953" s="549"/>
      <c r="W953" s="549"/>
      <c r="X953" s="549"/>
      <c r="Y953" s="549"/>
      <c r="Z953" s="549"/>
      <c r="AA953" s="549"/>
      <c r="AB953" s="549"/>
    </row>
    <row r="954" spans="1:28" ht="13.5" customHeight="1">
      <c r="A954" s="80"/>
      <c r="B954" s="80"/>
      <c r="C954" s="80"/>
      <c r="D954" s="80"/>
      <c r="E954" s="80"/>
      <c r="F954" s="80"/>
      <c r="G954" s="80"/>
      <c r="H954" s="555"/>
      <c r="I954" s="549"/>
      <c r="J954" s="789"/>
      <c r="K954" s="556"/>
      <c r="L954" s="557"/>
      <c r="M954" s="549"/>
      <c r="N954" s="549"/>
      <c r="O954" s="549"/>
      <c r="P954" s="549"/>
      <c r="Q954" s="549"/>
      <c r="R954" s="549"/>
      <c r="S954" s="549"/>
      <c r="T954" s="549"/>
      <c r="U954" s="549"/>
      <c r="V954" s="549"/>
      <c r="W954" s="549"/>
      <c r="X954" s="549"/>
      <c r="Y954" s="549"/>
      <c r="Z954" s="549"/>
      <c r="AA954" s="549"/>
      <c r="AB954" s="549"/>
    </row>
    <row r="955" spans="1:28" ht="13.5" customHeight="1">
      <c r="A955" s="80"/>
      <c r="B955" s="80"/>
      <c r="C955" s="80"/>
      <c r="D955" s="80"/>
      <c r="E955" s="80"/>
      <c r="F955" s="80"/>
      <c r="G955" s="80"/>
      <c r="H955" s="555"/>
      <c r="I955" s="549"/>
      <c r="J955" s="789"/>
      <c r="K955" s="556"/>
      <c r="L955" s="557"/>
      <c r="M955" s="549"/>
      <c r="N955" s="549"/>
      <c r="O955" s="549"/>
      <c r="P955" s="549"/>
      <c r="Q955" s="549"/>
      <c r="R955" s="549"/>
      <c r="S955" s="549"/>
      <c r="T955" s="549"/>
      <c r="U955" s="549"/>
      <c r="V955" s="549"/>
      <c r="W955" s="549"/>
      <c r="X955" s="549"/>
      <c r="Y955" s="549"/>
      <c r="Z955" s="549"/>
      <c r="AA955" s="549"/>
      <c r="AB955" s="549"/>
    </row>
    <row r="956" spans="1:28" ht="13.5" customHeight="1">
      <c r="A956" s="80"/>
      <c r="B956" s="80"/>
      <c r="C956" s="80"/>
      <c r="D956" s="80"/>
      <c r="E956" s="80"/>
      <c r="F956" s="80"/>
      <c r="G956" s="80"/>
      <c r="H956" s="555"/>
      <c r="I956" s="549"/>
      <c r="J956" s="789"/>
      <c r="K956" s="556"/>
      <c r="L956" s="557"/>
      <c r="M956" s="549"/>
      <c r="N956" s="549"/>
      <c r="O956" s="549"/>
      <c r="P956" s="549"/>
      <c r="Q956" s="549"/>
      <c r="R956" s="549"/>
      <c r="S956" s="549"/>
      <c r="T956" s="549"/>
      <c r="U956" s="549"/>
      <c r="V956" s="549"/>
      <c r="W956" s="549"/>
      <c r="X956" s="549"/>
      <c r="Y956" s="549"/>
      <c r="Z956" s="549"/>
      <c r="AA956" s="549"/>
      <c r="AB956" s="549"/>
    </row>
    <row r="957" spans="1:28" ht="13.5" customHeight="1">
      <c r="A957" s="80"/>
      <c r="B957" s="80"/>
      <c r="C957" s="80"/>
      <c r="D957" s="80"/>
      <c r="E957" s="80"/>
      <c r="F957" s="80"/>
      <c r="G957" s="80"/>
      <c r="H957" s="555"/>
      <c r="I957" s="549"/>
      <c r="J957" s="789"/>
      <c r="K957" s="556"/>
      <c r="L957" s="557"/>
      <c r="M957" s="549"/>
      <c r="N957" s="549"/>
      <c r="O957" s="549"/>
      <c r="P957" s="549"/>
      <c r="Q957" s="549"/>
      <c r="R957" s="549"/>
      <c r="S957" s="549"/>
      <c r="T957" s="549"/>
      <c r="U957" s="549"/>
      <c r="V957" s="549"/>
      <c r="W957" s="549"/>
      <c r="X957" s="549"/>
      <c r="Y957" s="549"/>
      <c r="Z957" s="549"/>
      <c r="AA957" s="549"/>
      <c r="AB957" s="549"/>
    </row>
    <row r="958" spans="1:28" ht="13.5" customHeight="1">
      <c r="A958" s="80"/>
      <c r="B958" s="80"/>
      <c r="C958" s="80"/>
      <c r="D958" s="80"/>
      <c r="E958" s="80"/>
      <c r="F958" s="80"/>
      <c r="G958" s="80"/>
      <c r="H958" s="555"/>
      <c r="I958" s="549"/>
      <c r="J958" s="789"/>
      <c r="K958" s="556"/>
      <c r="L958" s="557"/>
      <c r="M958" s="549"/>
      <c r="N958" s="549"/>
      <c r="O958" s="549"/>
      <c r="P958" s="549"/>
      <c r="Q958" s="549"/>
      <c r="R958" s="549"/>
      <c r="S958" s="549"/>
      <c r="T958" s="549"/>
      <c r="U958" s="549"/>
      <c r="V958" s="549"/>
      <c r="W958" s="549"/>
      <c r="X958" s="549"/>
      <c r="Y958" s="549"/>
      <c r="Z958" s="549"/>
      <c r="AA958" s="549"/>
      <c r="AB958" s="549"/>
    </row>
    <row r="959" spans="1:28" ht="13.5" customHeight="1">
      <c r="A959" s="80"/>
      <c r="B959" s="80"/>
      <c r="C959" s="80"/>
      <c r="D959" s="80"/>
      <c r="E959" s="80"/>
      <c r="F959" s="80"/>
      <c r="G959" s="80"/>
      <c r="H959" s="555"/>
      <c r="I959" s="549"/>
      <c r="J959" s="789"/>
      <c r="K959" s="556"/>
      <c r="L959" s="557"/>
      <c r="M959" s="549"/>
      <c r="N959" s="549"/>
      <c r="O959" s="549"/>
      <c r="P959" s="549"/>
      <c r="Q959" s="549"/>
      <c r="R959" s="549"/>
      <c r="S959" s="549"/>
      <c r="T959" s="549"/>
      <c r="U959" s="549"/>
      <c r="V959" s="549"/>
      <c r="W959" s="549"/>
      <c r="X959" s="549"/>
      <c r="Y959" s="549"/>
      <c r="Z959" s="549"/>
      <c r="AA959" s="549"/>
      <c r="AB959" s="549"/>
    </row>
    <row r="960" spans="1:28" ht="13.5" customHeight="1">
      <c r="A960" s="80"/>
      <c r="B960" s="80"/>
      <c r="C960" s="80"/>
      <c r="D960" s="80"/>
      <c r="E960" s="80"/>
      <c r="F960" s="80"/>
      <c r="G960" s="80"/>
      <c r="H960" s="555"/>
      <c r="I960" s="549"/>
      <c r="J960" s="789"/>
      <c r="K960" s="556"/>
      <c r="L960" s="557"/>
      <c r="M960" s="549"/>
      <c r="N960" s="549"/>
      <c r="O960" s="549"/>
      <c r="P960" s="549"/>
      <c r="Q960" s="549"/>
      <c r="R960" s="549"/>
      <c r="S960" s="549"/>
      <c r="T960" s="549"/>
      <c r="U960" s="549"/>
      <c r="V960" s="549"/>
      <c r="W960" s="549"/>
      <c r="X960" s="549"/>
      <c r="Y960" s="549"/>
      <c r="Z960" s="549"/>
      <c r="AA960" s="549"/>
      <c r="AB960" s="549"/>
    </row>
    <row r="961" spans="1:28" ht="13.5" customHeight="1">
      <c r="A961" s="80"/>
      <c r="B961" s="80"/>
      <c r="C961" s="80"/>
      <c r="D961" s="80"/>
      <c r="E961" s="80"/>
      <c r="F961" s="80"/>
      <c r="G961" s="80"/>
      <c r="H961" s="555"/>
      <c r="I961" s="549"/>
      <c r="J961" s="789"/>
      <c r="K961" s="556"/>
      <c r="L961" s="557"/>
      <c r="M961" s="549"/>
      <c r="N961" s="549"/>
      <c r="O961" s="549"/>
      <c r="P961" s="549"/>
      <c r="Q961" s="549"/>
      <c r="R961" s="549"/>
      <c r="S961" s="549"/>
      <c r="T961" s="549"/>
      <c r="U961" s="549"/>
      <c r="V961" s="549"/>
      <c r="W961" s="549"/>
      <c r="X961" s="549"/>
      <c r="Y961" s="549"/>
      <c r="Z961" s="549"/>
      <c r="AA961" s="549"/>
      <c r="AB961" s="549"/>
    </row>
    <row r="962" spans="1:28" ht="13.5" customHeight="1">
      <c r="A962" s="80"/>
      <c r="B962" s="80"/>
      <c r="C962" s="80"/>
      <c r="D962" s="80"/>
      <c r="E962" s="80"/>
      <c r="F962" s="80"/>
      <c r="G962" s="80"/>
      <c r="H962" s="555"/>
      <c r="I962" s="549"/>
      <c r="J962" s="789"/>
      <c r="K962" s="556"/>
      <c r="L962" s="557"/>
      <c r="M962" s="549"/>
      <c r="N962" s="549"/>
      <c r="O962" s="549"/>
      <c r="P962" s="549"/>
      <c r="Q962" s="549"/>
      <c r="R962" s="549"/>
      <c r="S962" s="549"/>
      <c r="T962" s="549"/>
      <c r="U962" s="549"/>
      <c r="V962" s="549"/>
      <c r="W962" s="549"/>
      <c r="X962" s="549"/>
      <c r="Y962" s="549"/>
      <c r="Z962" s="549"/>
      <c r="AA962" s="549"/>
      <c r="AB962" s="549"/>
    </row>
    <row r="963" spans="1:28" ht="13.5" customHeight="1">
      <c r="A963" s="80"/>
      <c r="B963" s="80"/>
      <c r="C963" s="80"/>
      <c r="D963" s="80"/>
      <c r="E963" s="80"/>
      <c r="F963" s="80"/>
      <c r="G963" s="80"/>
      <c r="H963" s="555"/>
      <c r="I963" s="549"/>
      <c r="J963" s="789"/>
      <c r="K963" s="556"/>
      <c r="L963" s="557"/>
      <c r="M963" s="549"/>
      <c r="N963" s="549"/>
      <c r="O963" s="549"/>
      <c r="P963" s="549"/>
      <c r="Q963" s="549"/>
      <c r="R963" s="549"/>
      <c r="S963" s="549"/>
      <c r="T963" s="549"/>
      <c r="U963" s="549"/>
      <c r="V963" s="549"/>
      <c r="W963" s="549"/>
      <c r="X963" s="549"/>
      <c r="Y963" s="549"/>
      <c r="Z963" s="549"/>
      <c r="AA963" s="549"/>
      <c r="AB963" s="549"/>
    </row>
    <row r="964" spans="1:28" ht="13.5" customHeight="1">
      <c r="A964" s="80"/>
      <c r="B964" s="80"/>
      <c r="C964" s="80"/>
      <c r="D964" s="80"/>
      <c r="E964" s="80"/>
      <c r="F964" s="80"/>
      <c r="G964" s="80"/>
      <c r="H964" s="555"/>
      <c r="I964" s="549"/>
      <c r="J964" s="789"/>
      <c r="K964" s="556"/>
      <c r="L964" s="557"/>
      <c r="M964" s="549"/>
      <c r="N964" s="549"/>
      <c r="O964" s="549"/>
      <c r="P964" s="549"/>
      <c r="Q964" s="549"/>
      <c r="R964" s="549"/>
      <c r="S964" s="549"/>
      <c r="T964" s="549"/>
      <c r="U964" s="549"/>
      <c r="V964" s="549"/>
      <c r="W964" s="549"/>
      <c r="X964" s="549"/>
      <c r="Y964" s="549"/>
      <c r="Z964" s="549"/>
      <c r="AA964" s="549"/>
      <c r="AB964" s="549"/>
    </row>
    <row r="965" spans="1:28" ht="13.5" customHeight="1">
      <c r="A965" s="80"/>
      <c r="B965" s="80"/>
      <c r="C965" s="80"/>
      <c r="D965" s="80"/>
      <c r="E965" s="80"/>
      <c r="F965" s="80"/>
      <c r="G965" s="80"/>
      <c r="H965" s="555"/>
      <c r="I965" s="549"/>
      <c r="J965" s="789"/>
      <c r="K965" s="556"/>
      <c r="L965" s="557"/>
      <c r="M965" s="549"/>
      <c r="N965" s="549"/>
      <c r="O965" s="549"/>
      <c r="P965" s="549"/>
      <c r="Q965" s="549"/>
      <c r="R965" s="549"/>
      <c r="S965" s="549"/>
      <c r="T965" s="549"/>
      <c r="U965" s="549"/>
      <c r="V965" s="549"/>
      <c r="W965" s="549"/>
      <c r="X965" s="549"/>
      <c r="Y965" s="549"/>
      <c r="Z965" s="549"/>
      <c r="AA965" s="549"/>
      <c r="AB965" s="549"/>
    </row>
    <row r="966" spans="1:28" ht="13.5" customHeight="1">
      <c r="A966" s="80"/>
      <c r="B966" s="80"/>
      <c r="C966" s="80"/>
      <c r="D966" s="80"/>
      <c r="E966" s="80"/>
      <c r="F966" s="80"/>
      <c r="G966" s="80"/>
      <c r="H966" s="555"/>
      <c r="I966" s="549"/>
      <c r="J966" s="789"/>
      <c r="K966" s="556"/>
      <c r="L966" s="557"/>
      <c r="M966" s="549"/>
      <c r="N966" s="549"/>
      <c r="O966" s="549"/>
      <c r="P966" s="549"/>
      <c r="Q966" s="549"/>
      <c r="R966" s="549"/>
      <c r="S966" s="549"/>
      <c r="T966" s="549"/>
      <c r="U966" s="549"/>
      <c r="V966" s="549"/>
      <c r="W966" s="549"/>
      <c r="X966" s="549"/>
      <c r="Y966" s="549"/>
      <c r="Z966" s="549"/>
      <c r="AA966" s="549"/>
      <c r="AB966" s="549"/>
    </row>
    <row r="967" spans="1:28" ht="13.5" customHeight="1">
      <c r="A967" s="80"/>
      <c r="B967" s="80"/>
      <c r="C967" s="80"/>
      <c r="D967" s="80"/>
      <c r="E967" s="80"/>
      <c r="F967" s="80"/>
      <c r="G967" s="80"/>
      <c r="H967" s="555"/>
      <c r="I967" s="549"/>
      <c r="J967" s="789"/>
      <c r="K967" s="556"/>
      <c r="L967" s="557"/>
      <c r="M967" s="549"/>
      <c r="N967" s="549"/>
      <c r="O967" s="549"/>
      <c r="P967" s="549"/>
      <c r="Q967" s="549"/>
      <c r="R967" s="549"/>
      <c r="S967" s="549"/>
      <c r="T967" s="549"/>
      <c r="U967" s="549"/>
      <c r="V967" s="549"/>
      <c r="W967" s="549"/>
      <c r="X967" s="549"/>
      <c r="Y967" s="549"/>
      <c r="Z967" s="549"/>
      <c r="AA967" s="549"/>
      <c r="AB967" s="549"/>
    </row>
    <row r="968" spans="1:28" ht="13.5" customHeight="1">
      <c r="A968" s="80"/>
      <c r="B968" s="80"/>
      <c r="C968" s="80"/>
      <c r="D968" s="80"/>
      <c r="E968" s="80"/>
      <c r="F968" s="80"/>
      <c r="G968" s="80"/>
      <c r="H968" s="555"/>
      <c r="I968" s="549"/>
      <c r="J968" s="789"/>
      <c r="K968" s="556"/>
      <c r="L968" s="557"/>
      <c r="M968" s="549"/>
      <c r="N968" s="549"/>
      <c r="O968" s="549"/>
      <c r="P968" s="549"/>
      <c r="Q968" s="549"/>
      <c r="R968" s="549"/>
      <c r="S968" s="549"/>
      <c r="T968" s="549"/>
      <c r="U968" s="549"/>
      <c r="V968" s="549"/>
      <c r="W968" s="549"/>
      <c r="X968" s="549"/>
      <c r="Y968" s="549"/>
      <c r="Z968" s="549"/>
      <c r="AA968" s="549"/>
      <c r="AB968" s="549"/>
    </row>
    <row r="969" spans="1:28" ht="13.5" customHeight="1">
      <c r="A969" s="80"/>
      <c r="B969" s="80"/>
      <c r="C969" s="80"/>
      <c r="D969" s="80"/>
      <c r="E969" s="80"/>
      <c r="F969" s="80"/>
      <c r="G969" s="80"/>
      <c r="H969" s="555"/>
      <c r="I969" s="549"/>
      <c r="J969" s="789"/>
      <c r="K969" s="556"/>
      <c r="L969" s="557"/>
      <c r="M969" s="549"/>
      <c r="N969" s="549"/>
      <c r="O969" s="549"/>
      <c r="P969" s="549"/>
      <c r="Q969" s="549"/>
      <c r="R969" s="549"/>
      <c r="S969" s="549"/>
      <c r="T969" s="549"/>
      <c r="U969" s="549"/>
      <c r="V969" s="549"/>
      <c r="W969" s="549"/>
      <c r="X969" s="549"/>
      <c r="Y969" s="549"/>
      <c r="Z969" s="549"/>
      <c r="AA969" s="549"/>
      <c r="AB969" s="549"/>
    </row>
    <row r="970" spans="1:28" ht="13.5" customHeight="1">
      <c r="A970" s="80"/>
      <c r="B970" s="80"/>
      <c r="C970" s="80"/>
      <c r="D970" s="80"/>
      <c r="E970" s="80"/>
      <c r="F970" s="80"/>
      <c r="G970" s="80"/>
      <c r="H970" s="555"/>
      <c r="I970" s="549"/>
      <c r="J970" s="789"/>
      <c r="K970" s="556"/>
      <c r="L970" s="557"/>
      <c r="M970" s="549"/>
      <c r="N970" s="549"/>
      <c r="O970" s="549"/>
      <c r="P970" s="549"/>
      <c r="Q970" s="549"/>
      <c r="R970" s="549"/>
      <c r="S970" s="549"/>
      <c r="T970" s="549"/>
      <c r="U970" s="549"/>
      <c r="V970" s="549"/>
      <c r="W970" s="549"/>
      <c r="X970" s="549"/>
      <c r="Y970" s="549"/>
      <c r="Z970" s="549"/>
      <c r="AA970" s="549"/>
      <c r="AB970" s="549"/>
    </row>
    <row r="971" spans="1:28" ht="13.5" customHeight="1">
      <c r="A971" s="80"/>
      <c r="B971" s="80"/>
      <c r="C971" s="80"/>
      <c r="D971" s="80"/>
      <c r="E971" s="80"/>
      <c r="F971" s="80"/>
      <c r="G971" s="80"/>
      <c r="H971" s="555"/>
      <c r="I971" s="549"/>
      <c r="J971" s="789"/>
      <c r="K971" s="556"/>
      <c r="L971" s="557"/>
      <c r="M971" s="549"/>
      <c r="N971" s="549"/>
      <c r="O971" s="549"/>
      <c r="P971" s="549"/>
      <c r="Q971" s="549"/>
      <c r="R971" s="549"/>
      <c r="S971" s="549"/>
      <c r="T971" s="549"/>
      <c r="U971" s="549"/>
      <c r="V971" s="549"/>
      <c r="W971" s="549"/>
      <c r="X971" s="549"/>
      <c r="Y971" s="549"/>
      <c r="Z971" s="549"/>
      <c r="AA971" s="549"/>
      <c r="AB971" s="549"/>
    </row>
    <row r="972" spans="1:28" ht="13.5" customHeight="1">
      <c r="A972" s="80"/>
      <c r="B972" s="80"/>
      <c r="C972" s="80"/>
      <c r="D972" s="80"/>
      <c r="E972" s="80"/>
      <c r="F972" s="80"/>
      <c r="G972" s="80"/>
      <c r="H972" s="555"/>
      <c r="I972" s="549"/>
      <c r="J972" s="789"/>
      <c r="K972" s="556"/>
      <c r="L972" s="557"/>
      <c r="M972" s="549"/>
      <c r="N972" s="549"/>
      <c r="O972" s="549"/>
      <c r="P972" s="549"/>
      <c r="Q972" s="549"/>
      <c r="R972" s="549"/>
      <c r="S972" s="549"/>
      <c r="T972" s="549"/>
      <c r="U972" s="549"/>
      <c r="V972" s="549"/>
      <c r="W972" s="549"/>
      <c r="X972" s="549"/>
      <c r="Y972" s="549"/>
      <c r="Z972" s="549"/>
      <c r="AA972" s="549"/>
      <c r="AB972" s="549"/>
    </row>
    <row r="973" spans="1:28" ht="13.5" customHeight="1">
      <c r="A973" s="80"/>
      <c r="B973" s="80"/>
      <c r="C973" s="80"/>
      <c r="D973" s="80"/>
      <c r="E973" s="80"/>
      <c r="F973" s="80"/>
      <c r="G973" s="80"/>
      <c r="H973" s="555"/>
      <c r="I973" s="549"/>
      <c r="J973" s="789"/>
      <c r="K973" s="556"/>
      <c r="L973" s="557"/>
      <c r="M973" s="549"/>
      <c r="N973" s="549"/>
      <c r="O973" s="549"/>
      <c r="P973" s="549"/>
      <c r="Q973" s="549"/>
      <c r="R973" s="549"/>
      <c r="S973" s="549"/>
      <c r="T973" s="549"/>
      <c r="U973" s="549"/>
      <c r="V973" s="549"/>
      <c r="W973" s="549"/>
      <c r="X973" s="549"/>
      <c r="Y973" s="549"/>
      <c r="Z973" s="549"/>
      <c r="AA973" s="549"/>
      <c r="AB973" s="549"/>
    </row>
    <row r="974" spans="1:28" ht="13.5" customHeight="1">
      <c r="A974" s="80"/>
      <c r="B974" s="80"/>
      <c r="C974" s="80"/>
      <c r="D974" s="80"/>
      <c r="E974" s="80"/>
      <c r="F974" s="80"/>
      <c r="G974" s="80"/>
      <c r="H974" s="555"/>
      <c r="I974" s="549"/>
      <c r="J974" s="789"/>
      <c r="K974" s="556"/>
      <c r="L974" s="557"/>
      <c r="M974" s="549"/>
      <c r="N974" s="549"/>
      <c r="O974" s="549"/>
      <c r="P974" s="549"/>
      <c r="Q974" s="549"/>
      <c r="R974" s="549"/>
      <c r="S974" s="549"/>
      <c r="T974" s="549"/>
      <c r="U974" s="549"/>
      <c r="V974" s="549"/>
      <c r="W974" s="549"/>
      <c r="X974" s="549"/>
      <c r="Y974" s="549"/>
      <c r="Z974" s="549"/>
      <c r="AA974" s="549"/>
      <c r="AB974" s="549"/>
    </row>
    <row r="975" spans="1:28" ht="13.5" customHeight="1">
      <c r="A975" s="80"/>
      <c r="B975" s="80"/>
      <c r="C975" s="80"/>
      <c r="D975" s="80"/>
      <c r="E975" s="80"/>
      <c r="F975" s="80"/>
      <c r="G975" s="80"/>
      <c r="H975" s="555"/>
      <c r="I975" s="549"/>
      <c r="J975" s="789"/>
      <c r="K975" s="556"/>
      <c r="L975" s="557"/>
      <c r="M975" s="549"/>
      <c r="N975" s="549"/>
      <c r="O975" s="549"/>
      <c r="P975" s="549"/>
      <c r="Q975" s="549"/>
      <c r="R975" s="549"/>
      <c r="S975" s="549"/>
      <c r="T975" s="549"/>
      <c r="U975" s="549"/>
      <c r="V975" s="549"/>
      <c r="W975" s="549"/>
      <c r="X975" s="549"/>
      <c r="Y975" s="549"/>
      <c r="Z975" s="549"/>
      <c r="AA975" s="549"/>
      <c r="AB975" s="549"/>
    </row>
    <row r="976" spans="1:28" ht="13.5" customHeight="1">
      <c r="A976" s="80"/>
      <c r="B976" s="80"/>
      <c r="C976" s="80"/>
      <c r="D976" s="80"/>
      <c r="E976" s="80"/>
      <c r="F976" s="80"/>
      <c r="G976" s="80"/>
      <c r="H976" s="555"/>
      <c r="I976" s="549"/>
      <c r="J976" s="789"/>
      <c r="K976" s="556"/>
      <c r="L976" s="557"/>
      <c r="M976" s="549"/>
      <c r="N976" s="549"/>
      <c r="O976" s="549"/>
      <c r="P976" s="549"/>
      <c r="Q976" s="549"/>
      <c r="R976" s="549"/>
      <c r="S976" s="549"/>
      <c r="T976" s="549"/>
      <c r="U976" s="549"/>
      <c r="V976" s="549"/>
      <c r="W976" s="549"/>
      <c r="X976" s="549"/>
      <c r="Y976" s="549"/>
      <c r="Z976" s="549"/>
      <c r="AA976" s="549"/>
      <c r="AB976" s="549"/>
    </row>
    <row r="977" spans="1:28" ht="13.5" customHeight="1">
      <c r="A977" s="80"/>
      <c r="B977" s="80"/>
      <c r="C977" s="80"/>
      <c r="D977" s="80"/>
      <c r="E977" s="80"/>
      <c r="F977" s="80"/>
      <c r="G977" s="80"/>
      <c r="H977" s="555"/>
      <c r="I977" s="549"/>
      <c r="J977" s="789"/>
      <c r="K977" s="556"/>
      <c r="L977" s="557"/>
      <c r="M977" s="549"/>
      <c r="N977" s="549"/>
      <c r="O977" s="549"/>
      <c r="P977" s="549"/>
      <c r="Q977" s="549"/>
      <c r="R977" s="549"/>
      <c r="S977" s="549"/>
      <c r="T977" s="549"/>
      <c r="U977" s="549"/>
      <c r="V977" s="549"/>
      <c r="W977" s="549"/>
      <c r="X977" s="549"/>
      <c r="Y977" s="549"/>
      <c r="Z977" s="549"/>
      <c r="AA977" s="549"/>
      <c r="AB977" s="549"/>
    </row>
    <row r="978" spans="1:28" ht="13.5" customHeight="1">
      <c r="A978" s="80"/>
      <c r="B978" s="80"/>
      <c r="C978" s="80"/>
      <c r="D978" s="80"/>
      <c r="E978" s="80"/>
      <c r="F978" s="80"/>
      <c r="G978" s="80"/>
      <c r="H978" s="555"/>
      <c r="I978" s="549"/>
      <c r="J978" s="789"/>
      <c r="K978" s="556"/>
      <c r="L978" s="557"/>
      <c r="M978" s="549"/>
      <c r="N978" s="549"/>
      <c r="O978" s="549"/>
      <c r="P978" s="549"/>
      <c r="Q978" s="549"/>
      <c r="R978" s="549"/>
      <c r="S978" s="549"/>
      <c r="T978" s="549"/>
      <c r="U978" s="549"/>
      <c r="V978" s="549"/>
      <c r="W978" s="549"/>
      <c r="X978" s="549"/>
      <c r="Y978" s="549"/>
      <c r="Z978" s="549"/>
      <c r="AA978" s="549"/>
      <c r="AB978" s="549"/>
    </row>
    <row r="979" spans="1:28" ht="13.5" customHeight="1">
      <c r="A979" s="80"/>
      <c r="B979" s="80"/>
      <c r="C979" s="80"/>
      <c r="D979" s="80"/>
      <c r="E979" s="80"/>
      <c r="F979" s="80"/>
      <c r="G979" s="80"/>
      <c r="H979" s="555"/>
      <c r="I979" s="549"/>
      <c r="J979" s="789"/>
      <c r="K979" s="556"/>
      <c r="L979" s="557"/>
      <c r="M979" s="549"/>
      <c r="N979" s="549"/>
      <c r="O979" s="549"/>
      <c r="P979" s="549"/>
      <c r="Q979" s="549"/>
      <c r="R979" s="549"/>
      <c r="S979" s="549"/>
      <c r="T979" s="549"/>
      <c r="U979" s="549"/>
      <c r="V979" s="549"/>
      <c r="W979" s="549"/>
      <c r="X979" s="549"/>
      <c r="Y979" s="549"/>
      <c r="Z979" s="549"/>
      <c r="AA979" s="549"/>
      <c r="AB979" s="549"/>
    </row>
    <row r="980" spans="1:28" ht="13.5" customHeight="1">
      <c r="A980" s="80"/>
      <c r="B980" s="80"/>
      <c r="C980" s="80"/>
      <c r="D980" s="80"/>
      <c r="E980" s="80"/>
      <c r="F980" s="80"/>
      <c r="G980" s="80"/>
      <c r="H980" s="555"/>
      <c r="I980" s="549"/>
      <c r="J980" s="789"/>
      <c r="K980" s="556"/>
      <c r="L980" s="557"/>
      <c r="M980" s="549"/>
      <c r="N980" s="549"/>
      <c r="O980" s="549"/>
      <c r="P980" s="549"/>
      <c r="Q980" s="549"/>
      <c r="R980" s="549"/>
      <c r="S980" s="549"/>
      <c r="T980" s="549"/>
      <c r="U980" s="549"/>
      <c r="V980" s="549"/>
      <c r="W980" s="549"/>
      <c r="X980" s="549"/>
      <c r="Y980" s="549"/>
      <c r="Z980" s="549"/>
      <c r="AA980" s="549"/>
      <c r="AB980" s="549"/>
    </row>
    <row r="981" spans="1:28" ht="13.5" customHeight="1">
      <c r="A981" s="80"/>
      <c r="B981" s="80"/>
      <c r="C981" s="80"/>
      <c r="D981" s="80"/>
      <c r="E981" s="80"/>
      <c r="F981" s="80"/>
      <c r="G981" s="80"/>
      <c r="H981" s="555"/>
      <c r="I981" s="549"/>
      <c r="J981" s="789"/>
      <c r="K981" s="556"/>
      <c r="L981" s="557"/>
      <c r="M981" s="549"/>
      <c r="N981" s="549"/>
      <c r="O981" s="549"/>
      <c r="P981" s="549"/>
      <c r="Q981" s="549"/>
      <c r="R981" s="549"/>
      <c r="S981" s="549"/>
      <c r="T981" s="549"/>
      <c r="U981" s="549"/>
      <c r="V981" s="549"/>
      <c r="W981" s="549"/>
      <c r="X981" s="549"/>
      <c r="Y981" s="549"/>
      <c r="Z981" s="549"/>
      <c r="AA981" s="549"/>
      <c r="AB981" s="549"/>
    </row>
    <row r="982" spans="1:28" ht="13.5" customHeight="1">
      <c r="A982" s="80"/>
      <c r="B982" s="80"/>
      <c r="C982" s="80"/>
      <c r="D982" s="80"/>
      <c r="E982" s="80"/>
      <c r="F982" s="80"/>
      <c r="G982" s="80"/>
      <c r="H982" s="555"/>
      <c r="I982" s="549"/>
      <c r="J982" s="789"/>
      <c r="K982" s="556"/>
      <c r="L982" s="557"/>
      <c r="M982" s="549"/>
      <c r="N982" s="549"/>
      <c r="O982" s="549"/>
      <c r="P982" s="549"/>
      <c r="Q982" s="549"/>
      <c r="R982" s="549"/>
      <c r="S982" s="549"/>
      <c r="T982" s="549"/>
      <c r="U982" s="549"/>
      <c r="V982" s="549"/>
      <c r="W982" s="549"/>
      <c r="X982" s="549"/>
      <c r="Y982" s="549"/>
      <c r="Z982" s="549"/>
      <c r="AA982" s="549"/>
      <c r="AB982" s="549"/>
    </row>
    <row r="983" spans="1:28" ht="13.5" customHeight="1">
      <c r="A983" s="80"/>
      <c r="B983" s="80"/>
      <c r="C983" s="80"/>
      <c r="D983" s="80"/>
      <c r="E983" s="80"/>
      <c r="F983" s="80"/>
      <c r="G983" s="80"/>
      <c r="H983" s="555"/>
      <c r="I983" s="549"/>
      <c r="J983" s="789"/>
      <c r="K983" s="556"/>
      <c r="L983" s="557"/>
      <c r="M983" s="549"/>
      <c r="N983" s="549"/>
      <c r="O983" s="549"/>
      <c r="P983" s="549"/>
      <c r="Q983" s="549"/>
      <c r="R983" s="549"/>
      <c r="S983" s="549"/>
      <c r="T983" s="549"/>
      <c r="U983" s="549"/>
      <c r="V983" s="549"/>
      <c r="W983" s="549"/>
      <c r="X983" s="549"/>
      <c r="Y983" s="549"/>
      <c r="Z983" s="549"/>
      <c r="AA983" s="549"/>
      <c r="AB983" s="549"/>
    </row>
    <row r="984" spans="1:28" ht="13.5" customHeight="1">
      <c r="A984" s="80"/>
      <c r="B984" s="80"/>
      <c r="C984" s="80"/>
      <c r="D984" s="80"/>
      <c r="E984" s="80"/>
      <c r="F984" s="80"/>
      <c r="G984" s="80"/>
      <c r="H984" s="555"/>
      <c r="I984" s="549"/>
      <c r="J984" s="789"/>
      <c r="K984" s="556"/>
      <c r="L984" s="557"/>
      <c r="M984" s="549"/>
      <c r="N984" s="549"/>
      <c r="O984" s="549"/>
      <c r="P984" s="549"/>
      <c r="Q984" s="549"/>
      <c r="R984" s="549"/>
      <c r="S984" s="549"/>
      <c r="T984" s="549"/>
      <c r="U984" s="549"/>
      <c r="V984" s="549"/>
      <c r="W984" s="549"/>
      <c r="X984" s="549"/>
      <c r="Y984" s="549"/>
      <c r="Z984" s="549"/>
      <c r="AA984" s="549"/>
      <c r="AB984" s="549"/>
    </row>
    <row r="985" spans="1:28" ht="13.5" customHeight="1">
      <c r="A985" s="80"/>
      <c r="B985" s="80"/>
      <c r="C985" s="80"/>
      <c r="D985" s="80"/>
      <c r="E985" s="80"/>
      <c r="F985" s="80"/>
      <c r="G985" s="80"/>
      <c r="H985" s="555"/>
      <c r="I985" s="549"/>
      <c r="J985" s="789"/>
      <c r="K985" s="556"/>
      <c r="L985" s="557"/>
      <c r="M985" s="549"/>
      <c r="N985" s="549"/>
      <c r="O985" s="549"/>
      <c r="P985" s="549"/>
      <c r="Q985" s="549"/>
      <c r="R985" s="549"/>
      <c r="S985" s="549"/>
      <c r="T985" s="549"/>
      <c r="U985" s="549"/>
      <c r="V985" s="549"/>
      <c r="W985" s="549"/>
      <c r="X985" s="549"/>
      <c r="Y985" s="549"/>
      <c r="Z985" s="549"/>
      <c r="AA985" s="549"/>
      <c r="AB985" s="549"/>
    </row>
    <row r="986" spans="1:28" ht="13.5" customHeight="1">
      <c r="A986" s="80"/>
      <c r="B986" s="80"/>
      <c r="C986" s="80"/>
      <c r="D986" s="80"/>
      <c r="E986" s="80"/>
      <c r="F986" s="80"/>
      <c r="G986" s="80"/>
      <c r="H986" s="555"/>
      <c r="I986" s="549"/>
      <c r="J986" s="789"/>
      <c r="K986" s="556"/>
      <c r="L986" s="557"/>
      <c r="M986" s="549"/>
      <c r="N986" s="549"/>
      <c r="O986" s="549"/>
      <c r="P986" s="549"/>
      <c r="Q986" s="549"/>
      <c r="R986" s="549"/>
      <c r="S986" s="549"/>
      <c r="T986" s="549"/>
      <c r="U986" s="549"/>
      <c r="V986" s="549"/>
      <c r="W986" s="549"/>
      <c r="X986" s="549"/>
      <c r="Y986" s="549"/>
      <c r="Z986" s="549"/>
      <c r="AA986" s="549"/>
      <c r="AB986" s="549"/>
    </row>
    <row r="987" spans="1:28" ht="13.5" customHeight="1">
      <c r="A987" s="80"/>
      <c r="B987" s="80"/>
      <c r="C987" s="80"/>
      <c r="D987" s="80"/>
      <c r="E987" s="80"/>
      <c r="F987" s="80"/>
      <c r="G987" s="80"/>
      <c r="H987" s="555"/>
      <c r="I987" s="549"/>
      <c r="J987" s="789"/>
      <c r="K987" s="556"/>
      <c r="L987" s="557"/>
      <c r="M987" s="549"/>
      <c r="N987" s="549"/>
      <c r="O987" s="549"/>
      <c r="P987" s="549"/>
      <c r="Q987" s="549"/>
      <c r="R987" s="549"/>
      <c r="S987" s="549"/>
      <c r="T987" s="549"/>
      <c r="U987" s="549"/>
      <c r="V987" s="549"/>
      <c r="W987" s="549"/>
      <c r="X987" s="549"/>
      <c r="Y987" s="549"/>
      <c r="Z987" s="549"/>
      <c r="AA987" s="549"/>
      <c r="AB987" s="549"/>
    </row>
    <row r="988" spans="1:28" ht="13.5" customHeight="1">
      <c r="A988" s="80"/>
      <c r="B988" s="80"/>
      <c r="C988" s="80"/>
      <c r="D988" s="80"/>
      <c r="E988" s="80"/>
      <c r="F988" s="80"/>
      <c r="G988" s="80"/>
      <c r="H988" s="555"/>
      <c r="I988" s="549"/>
      <c r="J988" s="789"/>
      <c r="K988" s="556"/>
      <c r="L988" s="557"/>
      <c r="M988" s="549"/>
      <c r="N988" s="549"/>
      <c r="O988" s="549"/>
      <c r="P988" s="549"/>
      <c r="Q988" s="549"/>
      <c r="R988" s="549"/>
      <c r="S988" s="549"/>
      <c r="T988" s="549"/>
      <c r="U988" s="549"/>
      <c r="V988" s="549"/>
      <c r="W988" s="549"/>
      <c r="X988" s="549"/>
      <c r="Y988" s="549"/>
      <c r="Z988" s="549"/>
      <c r="AA988" s="549"/>
      <c r="AB988" s="549"/>
    </row>
    <row r="989" spans="1:28" ht="13.5" customHeight="1">
      <c r="A989" s="80"/>
      <c r="B989" s="80"/>
      <c r="C989" s="80"/>
      <c r="D989" s="80"/>
      <c r="E989" s="80"/>
      <c r="F989" s="80"/>
      <c r="G989" s="80"/>
      <c r="H989" s="555"/>
      <c r="I989" s="549"/>
      <c r="J989" s="789"/>
      <c r="K989" s="556"/>
      <c r="L989" s="557"/>
      <c r="M989" s="549"/>
      <c r="N989" s="549"/>
      <c r="O989" s="549"/>
      <c r="P989" s="549"/>
      <c r="Q989" s="549"/>
      <c r="R989" s="549"/>
      <c r="S989" s="549"/>
      <c r="T989" s="549"/>
      <c r="U989" s="549"/>
      <c r="V989" s="549"/>
      <c r="W989" s="549"/>
      <c r="X989" s="549"/>
      <c r="Y989" s="549"/>
      <c r="Z989" s="549"/>
      <c r="AA989" s="549"/>
      <c r="AB989" s="549"/>
    </row>
    <row r="990" spans="1:28" ht="13.5" customHeight="1">
      <c r="A990" s="80"/>
      <c r="B990" s="80"/>
      <c r="C990" s="80"/>
      <c r="D990" s="80"/>
      <c r="E990" s="80"/>
      <c r="F990" s="80"/>
      <c r="G990" s="80"/>
      <c r="H990" s="555"/>
      <c r="I990" s="549"/>
      <c r="J990" s="789"/>
      <c r="K990" s="556"/>
      <c r="L990" s="557"/>
      <c r="M990" s="549"/>
      <c r="N990" s="549"/>
      <c r="O990" s="549"/>
      <c r="P990" s="549"/>
      <c r="Q990" s="549"/>
      <c r="R990" s="549"/>
      <c r="S990" s="549"/>
      <c r="T990" s="549"/>
      <c r="U990" s="549"/>
      <c r="V990" s="549"/>
      <c r="W990" s="549"/>
      <c r="X990" s="549"/>
      <c r="Y990" s="549"/>
      <c r="Z990" s="549"/>
      <c r="AA990" s="549"/>
      <c r="AB990" s="549"/>
    </row>
    <row r="991" spans="1:28" ht="13.5" customHeight="1">
      <c r="A991" s="80"/>
      <c r="B991" s="80"/>
      <c r="C991" s="80"/>
      <c r="D991" s="80"/>
      <c r="E991" s="80"/>
      <c r="F991" s="80"/>
      <c r="G991" s="80"/>
      <c r="H991" s="555"/>
      <c r="I991" s="549"/>
      <c r="J991" s="789"/>
      <c r="K991" s="556"/>
      <c r="L991" s="557"/>
      <c r="M991" s="549"/>
      <c r="N991" s="549"/>
      <c r="O991" s="549"/>
      <c r="P991" s="549"/>
      <c r="Q991" s="549"/>
      <c r="R991" s="549"/>
      <c r="S991" s="549"/>
      <c r="T991" s="549"/>
      <c r="U991" s="549"/>
      <c r="V991" s="549"/>
      <c r="W991" s="549"/>
      <c r="X991" s="549"/>
      <c r="Y991" s="549"/>
      <c r="Z991" s="549"/>
      <c r="AA991" s="549"/>
      <c r="AB991" s="549"/>
    </row>
    <row r="992" spans="1:28" ht="13.5" customHeight="1">
      <c r="A992" s="80"/>
      <c r="B992" s="80"/>
      <c r="C992" s="80"/>
      <c r="D992" s="80"/>
      <c r="E992" s="80"/>
      <c r="F992" s="80"/>
      <c r="G992" s="80"/>
      <c r="H992" s="555"/>
      <c r="I992" s="549"/>
      <c r="J992" s="789"/>
      <c r="K992" s="556"/>
      <c r="L992" s="557"/>
      <c r="M992" s="549"/>
      <c r="N992" s="549"/>
      <c r="O992" s="549"/>
      <c r="P992" s="549"/>
      <c r="Q992" s="549"/>
      <c r="R992" s="549"/>
      <c r="S992" s="549"/>
      <c r="T992" s="549"/>
      <c r="U992" s="549"/>
      <c r="V992" s="549"/>
      <c r="W992" s="549"/>
      <c r="X992" s="549"/>
      <c r="Y992" s="549"/>
      <c r="Z992" s="549"/>
      <c r="AA992" s="549"/>
      <c r="AB992" s="549"/>
    </row>
    <row r="993" spans="1:28" ht="13.5" customHeight="1">
      <c r="A993" s="80"/>
      <c r="B993" s="80"/>
      <c r="C993" s="80"/>
      <c r="D993" s="80"/>
      <c r="E993" s="80"/>
      <c r="F993" s="80"/>
      <c r="G993" s="80"/>
      <c r="H993" s="555"/>
      <c r="I993" s="549"/>
      <c r="J993" s="789"/>
      <c r="K993" s="556"/>
      <c r="L993" s="557"/>
      <c r="M993" s="549"/>
      <c r="N993" s="549"/>
      <c r="O993" s="549"/>
      <c r="P993" s="549"/>
      <c r="Q993" s="549"/>
      <c r="R993" s="549"/>
      <c r="S993" s="549"/>
      <c r="T993" s="549"/>
      <c r="U993" s="549"/>
      <c r="V993" s="549"/>
      <c r="W993" s="549"/>
      <c r="X993" s="549"/>
      <c r="Y993" s="549"/>
      <c r="Z993" s="549"/>
      <c r="AA993" s="549"/>
      <c r="AB993" s="549"/>
    </row>
    <row r="994" spans="1:28" ht="13.5" customHeight="1">
      <c r="A994" s="80"/>
      <c r="B994" s="80"/>
      <c r="C994" s="80"/>
      <c r="D994" s="80"/>
      <c r="E994" s="80"/>
      <c r="F994" s="80"/>
      <c r="G994" s="80"/>
      <c r="H994" s="555"/>
      <c r="I994" s="549"/>
      <c r="J994" s="789"/>
      <c r="K994" s="556"/>
      <c r="L994" s="557"/>
      <c r="M994" s="549"/>
      <c r="N994" s="549"/>
      <c r="O994" s="549"/>
      <c r="P994" s="549"/>
      <c r="Q994" s="549"/>
      <c r="R994" s="549"/>
      <c r="S994" s="549"/>
      <c r="T994" s="549"/>
      <c r="U994" s="549"/>
      <c r="V994" s="549"/>
      <c r="W994" s="549"/>
      <c r="X994" s="549"/>
      <c r="Y994" s="549"/>
      <c r="Z994" s="549"/>
      <c r="AA994" s="549"/>
      <c r="AB994" s="549"/>
    </row>
    <row r="995" spans="1:28" ht="13.5" customHeight="1">
      <c r="A995" s="80"/>
      <c r="B995" s="80"/>
      <c r="C995" s="80"/>
      <c r="D995" s="80"/>
      <c r="E995" s="80"/>
      <c r="F995" s="80"/>
      <c r="G995" s="80"/>
      <c r="H995" s="555"/>
      <c r="I995" s="549"/>
      <c r="J995" s="789"/>
      <c r="K995" s="556"/>
      <c r="L995" s="557"/>
      <c r="M995" s="549"/>
      <c r="N995" s="549"/>
      <c r="O995" s="549"/>
      <c r="P995" s="549"/>
      <c r="Q995" s="549"/>
      <c r="R995" s="549"/>
      <c r="S995" s="549"/>
      <c r="T995" s="549"/>
      <c r="U995" s="549"/>
      <c r="V995" s="549"/>
      <c r="W995" s="549"/>
      <c r="X995" s="549"/>
      <c r="Y995" s="549"/>
      <c r="Z995" s="549"/>
      <c r="AA995" s="549"/>
      <c r="AB995" s="549"/>
    </row>
    <row r="996" spans="1:28" ht="13.5" customHeight="1">
      <c r="A996" s="80"/>
      <c r="B996" s="80"/>
      <c r="C996" s="80"/>
      <c r="D996" s="80"/>
      <c r="E996" s="80"/>
      <c r="F996" s="80"/>
      <c r="G996" s="80"/>
      <c r="H996" s="555"/>
      <c r="I996" s="549"/>
      <c r="J996" s="789"/>
      <c r="K996" s="556"/>
      <c r="L996" s="557"/>
      <c r="M996" s="549"/>
      <c r="N996" s="549"/>
      <c r="O996" s="549"/>
      <c r="P996" s="549"/>
      <c r="Q996" s="549"/>
      <c r="R996" s="549"/>
      <c r="S996" s="549"/>
      <c r="T996" s="549"/>
      <c r="U996" s="549"/>
      <c r="V996" s="549"/>
      <c r="W996" s="549"/>
      <c r="X996" s="549"/>
      <c r="Y996" s="549"/>
      <c r="Z996" s="549"/>
      <c r="AA996" s="549"/>
      <c r="AB996" s="549"/>
    </row>
    <row r="997" spans="1:28" ht="13.5" customHeight="1">
      <c r="A997" s="80"/>
      <c r="B997" s="80"/>
      <c r="C997" s="80"/>
      <c r="D997" s="80"/>
      <c r="E997" s="80"/>
      <c r="F997" s="80"/>
      <c r="G997" s="80"/>
      <c r="H997" s="555"/>
      <c r="I997" s="549"/>
      <c r="J997" s="789"/>
      <c r="K997" s="556"/>
      <c r="L997" s="557"/>
      <c r="M997" s="549"/>
      <c r="N997" s="549"/>
      <c r="O997" s="549"/>
      <c r="P997" s="549"/>
      <c r="Q997" s="549"/>
      <c r="R997" s="549"/>
      <c r="S997" s="549"/>
      <c r="T997" s="549"/>
      <c r="U997" s="549"/>
      <c r="V997" s="549"/>
      <c r="W997" s="549"/>
      <c r="X997" s="549"/>
      <c r="Y997" s="549"/>
      <c r="Z997" s="549"/>
      <c r="AA997" s="549"/>
      <c r="AB997" s="549"/>
    </row>
    <row r="998" spans="1:28" ht="13.5" customHeight="1">
      <c r="A998" s="80"/>
      <c r="B998" s="80"/>
      <c r="C998" s="80"/>
      <c r="D998" s="80"/>
      <c r="E998" s="80"/>
      <c r="F998" s="80"/>
      <c r="G998" s="80"/>
      <c r="H998" s="555"/>
      <c r="I998" s="549"/>
      <c r="J998" s="789"/>
      <c r="K998" s="556"/>
      <c r="L998" s="557"/>
      <c r="M998" s="549"/>
      <c r="N998" s="549"/>
      <c r="O998" s="549"/>
      <c r="P998" s="549"/>
      <c r="Q998" s="549"/>
      <c r="R998" s="549"/>
      <c r="S998" s="549"/>
      <c r="T998" s="549"/>
      <c r="U998" s="549"/>
      <c r="V998" s="549"/>
      <c r="W998" s="549"/>
      <c r="X998" s="549"/>
      <c r="Y998" s="549"/>
      <c r="Z998" s="549"/>
      <c r="AA998" s="549"/>
      <c r="AB998" s="549"/>
    </row>
    <row r="999" spans="1:28" ht="13.5" customHeight="1">
      <c r="A999" s="80"/>
      <c r="B999" s="80"/>
      <c r="C999" s="80"/>
      <c r="D999" s="80"/>
      <c r="E999" s="80"/>
      <c r="F999" s="80"/>
      <c r="G999" s="80"/>
      <c r="H999" s="555"/>
      <c r="I999" s="549"/>
      <c r="J999" s="789"/>
      <c r="K999" s="556"/>
      <c r="L999" s="557"/>
      <c r="M999" s="549"/>
      <c r="N999" s="549"/>
      <c r="O999" s="549"/>
      <c r="P999" s="549"/>
      <c r="Q999" s="549"/>
      <c r="R999" s="549"/>
      <c r="S999" s="549"/>
      <c r="T999" s="549"/>
      <c r="U999" s="549"/>
      <c r="V999" s="549"/>
      <c r="W999" s="549"/>
      <c r="X999" s="549"/>
      <c r="Y999" s="549"/>
      <c r="Z999" s="549"/>
      <c r="AA999" s="549"/>
      <c r="AB999" s="549"/>
    </row>
  </sheetData>
  <autoFilter ref="A520:AB588" xr:uid="{00000000-0001-0000-0200-000000000000}"/>
  <mergeCells count="111">
    <mergeCell ref="H1:Z1"/>
    <mergeCell ref="H2:Z2"/>
    <mergeCell ref="H4:I4"/>
    <mergeCell ref="H5:I5"/>
    <mergeCell ref="H6:I6"/>
    <mergeCell ref="H7:I7"/>
    <mergeCell ref="H8:I8"/>
    <mergeCell ref="H9:I9"/>
    <mergeCell ref="H10:I10"/>
    <mergeCell ref="H11:I11"/>
    <mergeCell ref="H12:I12"/>
    <mergeCell ref="I20:Z20"/>
    <mergeCell ref="I56:Z56"/>
    <mergeCell ref="I74:Z74"/>
    <mergeCell ref="I73:J73"/>
    <mergeCell ref="H85:J85"/>
    <mergeCell ref="I87:P87"/>
    <mergeCell ref="H88:J88"/>
    <mergeCell ref="I89:Z89"/>
    <mergeCell ref="H93:J93"/>
    <mergeCell ref="I94:Z94"/>
    <mergeCell ref="H100:M100"/>
    <mergeCell ref="H103:I103"/>
    <mergeCell ref="H104:I104"/>
    <mergeCell ref="H105:I105"/>
    <mergeCell ref="H106:I106"/>
    <mergeCell ref="H107:I107"/>
    <mergeCell ref="H108:I108"/>
    <mergeCell ref="H126:J126"/>
    <mergeCell ref="H109:I109"/>
    <mergeCell ref="H110:I110"/>
    <mergeCell ref="H111:I111"/>
    <mergeCell ref="I113:L113"/>
    <mergeCell ref="H114:J114"/>
    <mergeCell ref="I115:Z115"/>
    <mergeCell ref="I127:Z127"/>
    <mergeCell ref="I143:Z143"/>
    <mergeCell ref="H149:M149"/>
    <mergeCell ref="I150:Z150"/>
    <mergeCell ref="H155:M155"/>
    <mergeCell ref="H156:L156"/>
    <mergeCell ref="I159:Z159"/>
    <mergeCell ref="I171:Z171"/>
    <mergeCell ref="I178:Z178"/>
    <mergeCell ref="I187:Z187"/>
    <mergeCell ref="I193:Z193"/>
    <mergeCell ref="I203:Z203"/>
    <mergeCell ref="I220:Z220"/>
    <mergeCell ref="I230:Z230"/>
    <mergeCell ref="I236:L236"/>
    <mergeCell ref="H490:M490"/>
    <mergeCell ref="H492:I492"/>
    <mergeCell ref="H493:I493"/>
    <mergeCell ref="H494:I494"/>
    <mergeCell ref="H246:I246"/>
    <mergeCell ref="H247:I247"/>
    <mergeCell ref="I251:Z251"/>
    <mergeCell ref="I259:K259"/>
    <mergeCell ref="H266:J266"/>
    <mergeCell ref="I267:Z267"/>
    <mergeCell ref="I283:Z283"/>
    <mergeCell ref="I298:Z298"/>
    <mergeCell ref="H239:I239"/>
    <mergeCell ref="H240:I240"/>
    <mergeCell ref="H241:I241"/>
    <mergeCell ref="H242:I242"/>
    <mergeCell ref="H243:I243"/>
    <mergeCell ref="H244:I244"/>
    <mergeCell ref="H245:I245"/>
    <mergeCell ref="H495:I495"/>
    <mergeCell ref="H496:I496"/>
    <mergeCell ref="H497:I497"/>
    <mergeCell ref="H511:I511"/>
    <mergeCell ref="H512:I512"/>
    <mergeCell ref="H513:I513"/>
    <mergeCell ref="H514:I514"/>
    <mergeCell ref="H515:I515"/>
    <mergeCell ref="H516:I516"/>
    <mergeCell ref="I518:J518"/>
    <mergeCell ref="J587:M587"/>
    <mergeCell ref="H498:I498"/>
    <mergeCell ref="H499:I499"/>
    <mergeCell ref="H500:I500"/>
    <mergeCell ref="H506:M506"/>
    <mergeCell ref="H508:I508"/>
    <mergeCell ref="H509:I509"/>
    <mergeCell ref="H510:I510"/>
    <mergeCell ref="H297:J297"/>
    <mergeCell ref="H312:J312"/>
    <mergeCell ref="I313:Z313"/>
    <mergeCell ref="I326:Z326"/>
    <mergeCell ref="I335:N335"/>
    <mergeCell ref="I355:Z355"/>
    <mergeCell ref="I375:Z375"/>
    <mergeCell ref="I384:Z384"/>
    <mergeCell ref="I405:Z405"/>
    <mergeCell ref="I409:Z409"/>
    <mergeCell ref="I417:N417"/>
    <mergeCell ref="I425:Z425"/>
    <mergeCell ref="I439:Z439"/>
    <mergeCell ref="H450:I450"/>
    <mergeCell ref="H458:I458"/>
    <mergeCell ref="I460:Z460"/>
    <mergeCell ref="I473:Z473"/>
    <mergeCell ref="H451:I451"/>
    <mergeCell ref="H452:I452"/>
    <mergeCell ref="H453:I453"/>
    <mergeCell ref="H454:I454"/>
    <mergeCell ref="H455:I455"/>
    <mergeCell ref="H456:I456"/>
    <mergeCell ref="H457:I457"/>
  </mergeCells>
  <printOptions horizontalCentered="1"/>
  <pageMargins left="0.25" right="0.25" top="0.75" bottom="0.75" header="0" footer="0"/>
  <pageSetup paperSize="9" scale="44" orientation="landscape" r:id="rId1"/>
  <headerFooter>
    <oddFooter>&amp;R&amp;P POI - DIT - 2026 &amp;D</oddFooter>
  </headerFooter>
  <rowBreaks count="16" manualBreakCount="16">
    <brk id="35" max="25" man="1"/>
    <brk id="66" max="25" man="1"/>
    <brk id="102" max="25" man="1"/>
    <brk id="150" max="25" man="1"/>
    <brk id="192" max="25" man="1"/>
    <brk id="237" max="25" man="1"/>
    <brk id="282" max="25" man="1"/>
    <brk id="333" max="25" man="1"/>
    <brk id="374" max="25" man="1"/>
    <brk id="421" max="25" man="1"/>
    <brk id="448" max="25" man="1"/>
    <brk id="490" max="25" man="1"/>
    <brk id="507" max="25" man="1"/>
    <brk id="546" max="25" man="1"/>
    <brk id="576" max="25" man="1"/>
    <brk id="587" max="25" man="1"/>
  </rowBreaks>
  <colBreaks count="1" manualBreakCount="1">
    <brk id="7" max="586" man="1"/>
  </colBreaks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ErrorMessage="1" xr:uid="{00000000-0002-0000-0200-000000000000}">
          <x14:formula1>
            <xm:f>Estructuras_PP!$A$3:$A$1928</xm:f>
          </x14:formula1>
          <xm:sqref>J11 J110 J246 J457 J499 J515</xm:sqref>
        </x14:dataValidation>
        <x14:dataValidation type="list" allowBlank="1" showErrorMessage="1" xr:uid="{00000000-0002-0000-0200-000001000000}">
          <x14:formula1>
            <xm:f>'OBJETIVO-ACTIVIDAD'!$A$27:$A$341</xm:f>
          </x14:formula1>
          <xm:sqref>H95:H98 H102 H122 H134:H141 H148 H153:H154 H160:H169 H204:H219 H221:H227 H238 H270 H301 H307:H309 H339 H341 H346:H350 H356 H372 H418 H449 H503</xm:sqref>
        </x14:dataValidation>
        <x14:dataValidation type="list" allowBlank="1" showErrorMessage="1" xr:uid="{00000000-0002-0000-0200-000002000000}">
          <x14:formula1>
            <xm:f>'OBJETIVO-ACTIVIDAD'!$F$2:$F$6</xm:f>
          </x14:formula1>
          <xm:sqref>J9 J108 J244 J455 J497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7837D-B5B7-440B-A7B8-DA2D82F58BB3}">
  <dimension ref="D4:E11"/>
  <sheetViews>
    <sheetView workbookViewId="0">
      <selection activeCell="N16" sqref="N16"/>
    </sheetView>
  </sheetViews>
  <sheetFormatPr baseColWidth="10" defaultRowHeight="15"/>
  <sheetData>
    <row r="4" spans="4:5" ht="15.75">
      <c r="D4" s="906" t="s">
        <v>2003</v>
      </c>
      <c r="E4" s="906"/>
    </row>
    <row r="5" spans="4:5" ht="15.75">
      <c r="D5" s="907" t="s">
        <v>2002</v>
      </c>
      <c r="E5" s="907"/>
    </row>
    <row r="6" spans="4:5" ht="15.75">
      <c r="D6" s="907"/>
      <c r="E6" s="907">
        <v>340</v>
      </c>
    </row>
    <row r="7" spans="4:5" ht="15.75">
      <c r="D7" s="907"/>
      <c r="E7" s="907">
        <v>240</v>
      </c>
    </row>
    <row r="8" spans="4:5" ht="15.75">
      <c r="D8" s="907"/>
      <c r="E8" s="907">
        <v>60</v>
      </c>
    </row>
    <row r="9" spans="4:5" ht="15.75">
      <c r="D9" s="907"/>
      <c r="E9" s="907">
        <v>1560</v>
      </c>
    </row>
    <row r="10" spans="4:5" ht="15.75">
      <c r="D10" s="907" t="s">
        <v>58</v>
      </c>
      <c r="E10" s="908">
        <f>SUM(E6:E9)</f>
        <v>2200</v>
      </c>
    </row>
    <row r="11" spans="4:5" ht="15.75">
      <c r="D11" s="906"/>
      <c r="E11" s="906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>
      <pane ySplit="2" topLeftCell="A3" activePane="bottomLeft" state="frozen"/>
      <selection pane="bottomLeft" activeCell="B4" sqref="B4"/>
    </sheetView>
  </sheetViews>
  <sheetFormatPr baseColWidth="10" defaultColWidth="14.42578125" defaultRowHeight="15" customHeight="1"/>
  <cols>
    <col min="1" max="1" width="18.85546875" customWidth="1"/>
    <col min="2" max="2" width="18.5703125" customWidth="1"/>
    <col min="3" max="3" width="16" customWidth="1"/>
    <col min="4" max="4" width="31.28515625" customWidth="1"/>
    <col min="5" max="5" width="20.7109375" customWidth="1"/>
    <col min="6" max="6" width="7.42578125" customWidth="1"/>
    <col min="7" max="9" width="17.85546875" customWidth="1"/>
    <col min="10" max="10" width="17.140625" customWidth="1"/>
    <col min="11" max="11" width="32.7109375" customWidth="1"/>
    <col min="12" max="12" width="52.5703125" customWidth="1"/>
    <col min="13" max="13" width="26" customWidth="1"/>
    <col min="14" max="26" width="9.140625" customWidth="1"/>
  </cols>
  <sheetData>
    <row r="1" spans="1:26" ht="12.75" customHeight="1">
      <c r="A1" s="579">
        <v>1</v>
      </c>
      <c r="B1" s="579">
        <v>2</v>
      </c>
      <c r="C1" s="579">
        <v>3</v>
      </c>
      <c r="D1" s="579">
        <v>4</v>
      </c>
      <c r="E1" s="579">
        <v>5</v>
      </c>
      <c r="F1" s="579">
        <v>6</v>
      </c>
      <c r="G1" s="579">
        <v>7</v>
      </c>
      <c r="H1" s="579"/>
      <c r="I1" s="579"/>
      <c r="J1" s="579">
        <v>8</v>
      </c>
      <c r="K1" s="579">
        <v>9</v>
      </c>
      <c r="L1" s="579">
        <v>10</v>
      </c>
      <c r="M1" s="579">
        <v>11</v>
      </c>
      <c r="N1" s="579"/>
      <c r="O1" s="579"/>
      <c r="P1" s="579"/>
      <c r="Q1" s="579"/>
      <c r="R1" s="579"/>
      <c r="S1" s="579"/>
      <c r="T1" s="579"/>
      <c r="U1" s="579"/>
      <c r="V1" s="579"/>
      <c r="W1" s="579"/>
      <c r="X1" s="579"/>
      <c r="Y1" s="579"/>
      <c r="Z1" s="579"/>
    </row>
    <row r="2" spans="1:26" ht="12.75" customHeight="1">
      <c r="A2" s="580" t="s">
        <v>687</v>
      </c>
      <c r="B2" s="580" t="s">
        <v>110</v>
      </c>
      <c r="C2" s="580" t="s">
        <v>118</v>
      </c>
      <c r="D2" s="580" t="s">
        <v>117</v>
      </c>
      <c r="E2" s="580" t="s">
        <v>688</v>
      </c>
      <c r="F2" s="580" t="s">
        <v>689</v>
      </c>
      <c r="G2" s="580" t="s">
        <v>690</v>
      </c>
      <c r="H2" s="580" t="s">
        <v>691</v>
      </c>
      <c r="I2" s="580" t="s">
        <v>692</v>
      </c>
      <c r="J2" s="580" t="s">
        <v>693</v>
      </c>
      <c r="K2" s="580" t="s">
        <v>694</v>
      </c>
      <c r="L2" s="580" t="s">
        <v>695</v>
      </c>
      <c r="M2" s="580" t="s">
        <v>696</v>
      </c>
      <c r="N2" s="579"/>
      <c r="O2" s="579"/>
      <c r="P2" s="579"/>
      <c r="Q2" s="579"/>
      <c r="R2" s="579"/>
      <c r="S2" s="579"/>
      <c r="T2" s="579"/>
      <c r="U2" s="579"/>
      <c r="V2" s="579"/>
      <c r="W2" s="579"/>
      <c r="X2" s="579"/>
      <c r="Y2" s="579"/>
      <c r="Z2" s="579"/>
    </row>
    <row r="3" spans="1:26" ht="12.75" customHeight="1">
      <c r="A3" s="581" t="s">
        <v>697</v>
      </c>
      <c r="B3" s="78" t="s">
        <v>698</v>
      </c>
      <c r="C3" s="77" t="s">
        <v>699</v>
      </c>
      <c r="D3" s="78" t="s">
        <v>700</v>
      </c>
      <c r="E3" s="77" t="s">
        <v>701</v>
      </c>
      <c r="F3" s="78">
        <v>1</v>
      </c>
      <c r="G3" s="77" t="s">
        <v>702</v>
      </c>
      <c r="H3" s="78" t="s">
        <v>703</v>
      </c>
      <c r="I3" s="77" t="s">
        <v>704</v>
      </c>
      <c r="J3" s="78" t="s">
        <v>705</v>
      </c>
      <c r="K3" s="77" t="s">
        <v>6</v>
      </c>
      <c r="L3" s="75" t="s">
        <v>706</v>
      </c>
      <c r="M3" s="77" t="s">
        <v>698</v>
      </c>
      <c r="N3" s="582"/>
      <c r="O3" s="582"/>
      <c r="P3" s="582"/>
      <c r="Q3" s="582"/>
      <c r="R3" s="582"/>
      <c r="S3" s="582"/>
      <c r="T3" s="582"/>
      <c r="U3" s="582"/>
      <c r="V3" s="582"/>
      <c r="W3" s="582"/>
      <c r="X3" s="582"/>
      <c r="Y3" s="582"/>
      <c r="Z3" s="582"/>
    </row>
    <row r="4" spans="1:26" ht="12.75" customHeight="1">
      <c r="A4" s="581" t="s">
        <v>707</v>
      </c>
      <c r="B4" s="75" t="s">
        <v>698</v>
      </c>
      <c r="C4" s="77" t="s">
        <v>699</v>
      </c>
      <c r="D4" s="78" t="s">
        <v>708</v>
      </c>
      <c r="E4" s="77" t="s">
        <v>709</v>
      </c>
      <c r="F4" s="78">
        <v>2</v>
      </c>
      <c r="G4" s="77" t="s">
        <v>702</v>
      </c>
      <c r="H4" s="75" t="s">
        <v>710</v>
      </c>
      <c r="I4" s="77" t="s">
        <v>711</v>
      </c>
      <c r="J4" s="75" t="s">
        <v>712</v>
      </c>
      <c r="K4" s="77" t="s">
        <v>6</v>
      </c>
      <c r="L4" s="75" t="s">
        <v>706</v>
      </c>
      <c r="M4" s="77" t="s">
        <v>698</v>
      </c>
      <c r="N4" s="582"/>
      <c r="O4" s="582"/>
      <c r="P4" s="582"/>
      <c r="Q4" s="582"/>
      <c r="R4" s="582"/>
      <c r="S4" s="582"/>
      <c r="T4" s="582"/>
      <c r="U4" s="582"/>
      <c r="V4" s="582"/>
      <c r="W4" s="582"/>
      <c r="X4" s="582"/>
      <c r="Y4" s="582"/>
      <c r="Z4" s="582"/>
    </row>
    <row r="5" spans="1:26" ht="12.75" customHeight="1">
      <c r="A5" s="581" t="s">
        <v>713</v>
      </c>
      <c r="B5" s="78" t="s">
        <v>698</v>
      </c>
      <c r="C5" s="77" t="s">
        <v>714</v>
      </c>
      <c r="D5" s="78" t="s">
        <v>715</v>
      </c>
      <c r="E5" s="77" t="s">
        <v>716</v>
      </c>
      <c r="F5" s="78">
        <v>3</v>
      </c>
      <c r="G5" s="77" t="s">
        <v>702</v>
      </c>
      <c r="H5" s="78" t="s">
        <v>703</v>
      </c>
      <c r="I5" s="77" t="s">
        <v>717</v>
      </c>
      <c r="J5" s="78" t="s">
        <v>718</v>
      </c>
      <c r="K5" s="77" t="s">
        <v>6</v>
      </c>
      <c r="L5" s="75" t="s">
        <v>706</v>
      </c>
      <c r="M5" s="77" t="s">
        <v>698</v>
      </c>
      <c r="N5" s="582"/>
      <c r="O5" s="582"/>
      <c r="P5" s="582"/>
      <c r="Q5" s="582"/>
      <c r="R5" s="582"/>
      <c r="S5" s="582"/>
      <c r="T5" s="582"/>
      <c r="U5" s="582"/>
      <c r="V5" s="582"/>
      <c r="W5" s="582"/>
      <c r="X5" s="582"/>
      <c r="Y5" s="582"/>
      <c r="Z5" s="582"/>
    </row>
    <row r="6" spans="1:26" ht="12.75" customHeight="1">
      <c r="A6" s="581" t="s">
        <v>719</v>
      </c>
      <c r="B6" s="75" t="s">
        <v>720</v>
      </c>
      <c r="C6" s="77" t="s">
        <v>699</v>
      </c>
      <c r="D6" s="78" t="s">
        <v>721</v>
      </c>
      <c r="E6" s="77" t="s">
        <v>722</v>
      </c>
      <c r="F6" s="78">
        <v>4</v>
      </c>
      <c r="G6" s="77" t="s">
        <v>702</v>
      </c>
      <c r="H6" s="78" t="s">
        <v>710</v>
      </c>
      <c r="I6" s="77" t="s">
        <v>711</v>
      </c>
      <c r="J6" s="78" t="s">
        <v>712</v>
      </c>
      <c r="K6" s="77" t="s">
        <v>6</v>
      </c>
      <c r="L6" s="75" t="s">
        <v>706</v>
      </c>
      <c r="M6" s="77" t="s">
        <v>720</v>
      </c>
      <c r="N6" s="582"/>
      <c r="O6" s="582"/>
      <c r="P6" s="582"/>
      <c r="Q6" s="582"/>
      <c r="R6" s="582"/>
      <c r="S6" s="582"/>
      <c r="T6" s="582"/>
      <c r="U6" s="582"/>
      <c r="V6" s="582"/>
      <c r="W6" s="582"/>
      <c r="X6" s="582"/>
      <c r="Y6" s="582"/>
      <c r="Z6" s="582"/>
    </row>
    <row r="7" spans="1:26" ht="12.75" customHeight="1">
      <c r="A7" s="581" t="s">
        <v>723</v>
      </c>
      <c r="B7" s="78" t="s">
        <v>720</v>
      </c>
      <c r="C7" s="77" t="s">
        <v>699</v>
      </c>
      <c r="D7" s="78" t="s">
        <v>724</v>
      </c>
      <c r="E7" s="77" t="s">
        <v>725</v>
      </c>
      <c r="F7" s="78">
        <v>5</v>
      </c>
      <c r="G7" s="77" t="s">
        <v>702</v>
      </c>
      <c r="H7" s="78" t="s">
        <v>703</v>
      </c>
      <c r="I7" s="77" t="s">
        <v>704</v>
      </c>
      <c r="J7" s="78" t="s">
        <v>705</v>
      </c>
      <c r="K7" s="77" t="s">
        <v>6</v>
      </c>
      <c r="L7" s="75" t="s">
        <v>706</v>
      </c>
      <c r="M7" s="77" t="s">
        <v>720</v>
      </c>
      <c r="N7" s="582"/>
      <c r="O7" s="582"/>
      <c r="P7" s="582"/>
      <c r="Q7" s="582"/>
      <c r="R7" s="582"/>
      <c r="S7" s="582"/>
      <c r="T7" s="582"/>
      <c r="U7" s="582"/>
      <c r="V7" s="582"/>
      <c r="W7" s="582"/>
      <c r="X7" s="582"/>
      <c r="Y7" s="582"/>
      <c r="Z7" s="582"/>
    </row>
    <row r="8" spans="1:26" ht="12.75" customHeight="1">
      <c r="A8" s="581" t="s">
        <v>726</v>
      </c>
      <c r="B8" s="75" t="s">
        <v>720</v>
      </c>
      <c r="C8" s="77" t="s">
        <v>727</v>
      </c>
      <c r="D8" s="78" t="s">
        <v>728</v>
      </c>
      <c r="E8" s="77" t="s">
        <v>729</v>
      </c>
      <c r="F8" s="78">
        <v>6</v>
      </c>
      <c r="G8" s="77" t="s">
        <v>702</v>
      </c>
      <c r="H8" s="78" t="s">
        <v>730</v>
      </c>
      <c r="I8" s="77" t="s">
        <v>731</v>
      </c>
      <c r="J8" s="78" t="s">
        <v>732</v>
      </c>
      <c r="K8" s="77" t="s">
        <v>6</v>
      </c>
      <c r="L8" s="75" t="s">
        <v>706</v>
      </c>
      <c r="M8" s="77" t="s">
        <v>720</v>
      </c>
      <c r="N8" s="582"/>
      <c r="O8" s="582"/>
      <c r="P8" s="582"/>
      <c r="Q8" s="582"/>
      <c r="R8" s="582"/>
      <c r="S8" s="582"/>
      <c r="T8" s="582"/>
      <c r="U8" s="582"/>
      <c r="V8" s="582"/>
      <c r="W8" s="582"/>
      <c r="X8" s="582"/>
      <c r="Y8" s="582"/>
      <c r="Z8" s="582"/>
    </row>
    <row r="9" spans="1:26" ht="12.75" customHeight="1">
      <c r="A9" s="581" t="s">
        <v>733</v>
      </c>
      <c r="B9" s="75" t="s">
        <v>720</v>
      </c>
      <c r="C9" s="77" t="s">
        <v>734</v>
      </c>
      <c r="D9" s="78" t="s">
        <v>735</v>
      </c>
      <c r="E9" s="77" t="s">
        <v>736</v>
      </c>
      <c r="F9" s="78">
        <v>7</v>
      </c>
      <c r="G9" s="77" t="s">
        <v>702</v>
      </c>
      <c r="H9" s="78" t="s">
        <v>703</v>
      </c>
      <c r="I9" s="77" t="s">
        <v>717</v>
      </c>
      <c r="J9" s="78" t="s">
        <v>718</v>
      </c>
      <c r="K9" s="77" t="s">
        <v>6</v>
      </c>
      <c r="L9" s="75" t="s">
        <v>706</v>
      </c>
      <c r="M9" s="77" t="s">
        <v>720</v>
      </c>
      <c r="N9" s="582"/>
      <c r="O9" s="582"/>
      <c r="P9" s="582"/>
      <c r="Q9" s="582"/>
      <c r="R9" s="582"/>
      <c r="S9" s="582"/>
      <c r="T9" s="582"/>
      <c r="U9" s="582"/>
      <c r="V9" s="582"/>
      <c r="W9" s="582"/>
      <c r="X9" s="582"/>
      <c r="Y9" s="582"/>
      <c r="Z9" s="582"/>
    </row>
    <row r="10" spans="1:26" ht="12.75" customHeight="1">
      <c r="A10" s="581" t="s">
        <v>737</v>
      </c>
      <c r="B10" s="75" t="s">
        <v>738</v>
      </c>
      <c r="C10" s="77" t="s">
        <v>699</v>
      </c>
      <c r="D10" s="78" t="s">
        <v>739</v>
      </c>
      <c r="E10" s="77" t="s">
        <v>740</v>
      </c>
      <c r="F10" s="78">
        <v>8</v>
      </c>
      <c r="G10" s="77" t="s">
        <v>702</v>
      </c>
      <c r="H10" s="75" t="s">
        <v>710</v>
      </c>
      <c r="I10" s="77" t="s">
        <v>711</v>
      </c>
      <c r="J10" s="75" t="s">
        <v>712</v>
      </c>
      <c r="K10" s="77" t="s">
        <v>6</v>
      </c>
      <c r="L10" s="75" t="s">
        <v>706</v>
      </c>
      <c r="M10" s="77" t="s">
        <v>738</v>
      </c>
      <c r="N10" s="582"/>
      <c r="O10" s="582"/>
      <c r="P10" s="582"/>
      <c r="Q10" s="582"/>
      <c r="R10" s="582"/>
      <c r="S10" s="582"/>
      <c r="T10" s="582"/>
      <c r="U10" s="582"/>
      <c r="V10" s="582"/>
      <c r="W10" s="582"/>
      <c r="X10" s="582"/>
      <c r="Y10" s="582"/>
      <c r="Z10" s="582"/>
    </row>
    <row r="11" spans="1:26" ht="12.75" customHeight="1">
      <c r="A11" s="581" t="s">
        <v>741</v>
      </c>
      <c r="B11" s="75" t="s">
        <v>738</v>
      </c>
      <c r="C11" s="77" t="s">
        <v>699</v>
      </c>
      <c r="D11" s="78" t="s">
        <v>742</v>
      </c>
      <c r="E11" s="77" t="s">
        <v>743</v>
      </c>
      <c r="F11" s="78">
        <v>9</v>
      </c>
      <c r="G11" s="77" t="s">
        <v>702</v>
      </c>
      <c r="H11" s="75" t="s">
        <v>703</v>
      </c>
      <c r="I11" s="77" t="s">
        <v>704</v>
      </c>
      <c r="J11" s="75" t="s">
        <v>705</v>
      </c>
      <c r="K11" s="77" t="s">
        <v>6</v>
      </c>
      <c r="L11" s="75" t="s">
        <v>706</v>
      </c>
      <c r="M11" s="77" t="s">
        <v>738</v>
      </c>
      <c r="N11" s="582"/>
      <c r="O11" s="582"/>
      <c r="P11" s="582"/>
      <c r="Q11" s="582"/>
      <c r="R11" s="582"/>
      <c r="S11" s="582"/>
      <c r="T11" s="582"/>
      <c r="U11" s="582"/>
      <c r="V11" s="582"/>
      <c r="W11" s="582"/>
      <c r="X11" s="582"/>
      <c r="Y11" s="582"/>
      <c r="Z11" s="582"/>
    </row>
    <row r="12" spans="1:26" ht="12.75" customHeight="1">
      <c r="A12" s="581" t="s">
        <v>744</v>
      </c>
      <c r="B12" s="75" t="s">
        <v>738</v>
      </c>
      <c r="C12" s="77" t="s">
        <v>745</v>
      </c>
      <c r="D12" s="78" t="s">
        <v>746</v>
      </c>
      <c r="E12" s="77" t="s">
        <v>747</v>
      </c>
      <c r="F12" s="78">
        <v>10</v>
      </c>
      <c r="G12" s="77" t="s">
        <v>702</v>
      </c>
      <c r="H12" s="75" t="s">
        <v>730</v>
      </c>
      <c r="I12" s="77" t="s">
        <v>731</v>
      </c>
      <c r="J12" s="78" t="s">
        <v>748</v>
      </c>
      <c r="K12" s="77" t="s">
        <v>6</v>
      </c>
      <c r="L12" s="75" t="s">
        <v>706</v>
      </c>
      <c r="M12" s="77" t="s">
        <v>738</v>
      </c>
      <c r="N12" s="582"/>
      <c r="O12" s="582"/>
      <c r="P12" s="582"/>
      <c r="Q12" s="582"/>
      <c r="R12" s="582"/>
      <c r="S12" s="582"/>
      <c r="T12" s="582"/>
      <c r="U12" s="582"/>
      <c r="V12" s="582"/>
      <c r="W12" s="582"/>
      <c r="X12" s="582"/>
      <c r="Y12" s="582"/>
      <c r="Z12" s="582"/>
    </row>
    <row r="13" spans="1:26" ht="12.75" customHeight="1">
      <c r="A13" s="581" t="s">
        <v>749</v>
      </c>
      <c r="B13" s="78" t="s">
        <v>738</v>
      </c>
      <c r="C13" s="77" t="s">
        <v>750</v>
      </c>
      <c r="D13" s="78" t="s">
        <v>751</v>
      </c>
      <c r="E13" s="77" t="s">
        <v>752</v>
      </c>
      <c r="F13" s="78">
        <v>11</v>
      </c>
      <c r="G13" s="77" t="s">
        <v>702</v>
      </c>
      <c r="H13" s="78" t="s">
        <v>730</v>
      </c>
      <c r="I13" s="77" t="s">
        <v>731</v>
      </c>
      <c r="J13" s="78" t="s">
        <v>748</v>
      </c>
      <c r="K13" s="77" t="s">
        <v>6</v>
      </c>
      <c r="L13" s="75" t="s">
        <v>706</v>
      </c>
      <c r="M13" s="77" t="s">
        <v>738</v>
      </c>
      <c r="N13" s="579"/>
      <c r="O13" s="579"/>
      <c r="P13" s="582"/>
      <c r="Q13" s="582"/>
      <c r="R13" s="582"/>
      <c r="S13" s="582"/>
      <c r="T13" s="582"/>
      <c r="U13" s="582"/>
      <c r="V13" s="582"/>
      <c r="W13" s="582"/>
      <c r="X13" s="582"/>
      <c r="Y13" s="582"/>
      <c r="Z13" s="582"/>
    </row>
    <row r="14" spans="1:26" ht="12.75" customHeight="1">
      <c r="A14" s="581" t="s">
        <v>753</v>
      </c>
      <c r="B14" s="78" t="s">
        <v>754</v>
      </c>
      <c r="C14" s="77" t="s">
        <v>699</v>
      </c>
      <c r="D14" s="78" t="s">
        <v>755</v>
      </c>
      <c r="E14" s="77" t="s">
        <v>756</v>
      </c>
      <c r="F14" s="78">
        <v>12</v>
      </c>
      <c r="G14" s="77" t="s">
        <v>702</v>
      </c>
      <c r="H14" s="78" t="s">
        <v>710</v>
      </c>
      <c r="I14" s="77" t="s">
        <v>711</v>
      </c>
      <c r="J14" s="78" t="s">
        <v>712</v>
      </c>
      <c r="K14" s="77" t="s">
        <v>6</v>
      </c>
      <c r="L14" s="75" t="s">
        <v>706</v>
      </c>
      <c r="M14" s="77" t="s">
        <v>754</v>
      </c>
      <c r="N14" s="579"/>
      <c r="O14" s="579"/>
      <c r="P14" s="582"/>
      <c r="Q14" s="582"/>
      <c r="R14" s="582"/>
      <c r="S14" s="582"/>
      <c r="T14" s="582"/>
      <c r="U14" s="582"/>
      <c r="V14" s="582"/>
      <c r="W14" s="582"/>
      <c r="X14" s="582"/>
      <c r="Y14" s="582"/>
      <c r="Z14" s="582"/>
    </row>
    <row r="15" spans="1:26" ht="12.75" customHeight="1">
      <c r="A15" s="581" t="s">
        <v>757</v>
      </c>
      <c r="B15" s="78" t="s">
        <v>754</v>
      </c>
      <c r="C15" s="77" t="s">
        <v>699</v>
      </c>
      <c r="D15" s="78" t="s">
        <v>758</v>
      </c>
      <c r="E15" s="77" t="s">
        <v>759</v>
      </c>
      <c r="F15" s="78">
        <v>13</v>
      </c>
      <c r="G15" s="77" t="s">
        <v>702</v>
      </c>
      <c r="H15" s="78" t="s">
        <v>703</v>
      </c>
      <c r="I15" s="77" t="s">
        <v>704</v>
      </c>
      <c r="J15" s="78" t="s">
        <v>705</v>
      </c>
      <c r="K15" s="77" t="s">
        <v>6</v>
      </c>
      <c r="L15" s="75" t="s">
        <v>706</v>
      </c>
      <c r="M15" s="77" t="s">
        <v>754</v>
      </c>
      <c r="N15" s="579"/>
      <c r="O15" s="579"/>
      <c r="P15" s="579"/>
      <c r="Q15" s="579"/>
      <c r="R15" s="579"/>
      <c r="S15" s="579"/>
      <c r="T15" s="579"/>
      <c r="U15" s="579"/>
      <c r="V15" s="579"/>
      <c r="W15" s="579"/>
      <c r="X15" s="579"/>
      <c r="Y15" s="579"/>
      <c r="Z15" s="579"/>
    </row>
    <row r="16" spans="1:26" ht="12.75" customHeight="1">
      <c r="A16" s="581" t="s">
        <v>760</v>
      </c>
      <c r="B16" s="75" t="s">
        <v>761</v>
      </c>
      <c r="C16" s="77" t="s">
        <v>699</v>
      </c>
      <c r="D16" s="78" t="s">
        <v>762</v>
      </c>
      <c r="E16" s="77" t="s">
        <v>763</v>
      </c>
      <c r="F16" s="78">
        <v>14</v>
      </c>
      <c r="G16" s="77" t="s">
        <v>702</v>
      </c>
      <c r="H16" s="75" t="s">
        <v>710</v>
      </c>
      <c r="I16" s="77" t="s">
        <v>711</v>
      </c>
      <c r="J16" s="75" t="s">
        <v>712</v>
      </c>
      <c r="K16" s="77" t="s">
        <v>6</v>
      </c>
      <c r="L16" s="75" t="s">
        <v>706</v>
      </c>
      <c r="M16" s="77" t="s">
        <v>761</v>
      </c>
      <c r="N16" s="579"/>
      <c r="O16" s="579"/>
      <c r="P16" s="579"/>
      <c r="Q16" s="579"/>
      <c r="R16" s="579"/>
      <c r="S16" s="579"/>
      <c r="T16" s="579"/>
      <c r="U16" s="579"/>
      <c r="V16" s="579"/>
      <c r="W16" s="579"/>
      <c r="X16" s="579"/>
      <c r="Y16" s="579"/>
      <c r="Z16" s="579"/>
    </row>
    <row r="17" spans="1:26" ht="12.75" customHeight="1">
      <c r="A17" s="581" t="s">
        <v>764</v>
      </c>
      <c r="B17" s="75" t="s">
        <v>761</v>
      </c>
      <c r="C17" s="77" t="s">
        <v>699</v>
      </c>
      <c r="D17" s="78" t="s">
        <v>765</v>
      </c>
      <c r="E17" s="77" t="s">
        <v>766</v>
      </c>
      <c r="F17" s="78">
        <v>15</v>
      </c>
      <c r="G17" s="77" t="s">
        <v>702</v>
      </c>
      <c r="H17" s="75" t="s">
        <v>703</v>
      </c>
      <c r="I17" s="77" t="s">
        <v>704</v>
      </c>
      <c r="J17" s="75" t="s">
        <v>705</v>
      </c>
      <c r="K17" s="77" t="s">
        <v>6</v>
      </c>
      <c r="L17" s="75" t="s">
        <v>706</v>
      </c>
      <c r="M17" s="77" t="s">
        <v>761</v>
      </c>
      <c r="N17" s="579"/>
      <c r="O17" s="579"/>
      <c r="P17" s="579"/>
      <c r="Q17" s="579"/>
      <c r="R17" s="579"/>
      <c r="S17" s="579"/>
      <c r="T17" s="579"/>
      <c r="U17" s="579"/>
      <c r="V17" s="579"/>
      <c r="W17" s="579"/>
      <c r="X17" s="579"/>
      <c r="Y17" s="579"/>
      <c r="Z17" s="579"/>
    </row>
    <row r="18" spans="1:26" ht="12.75" customHeight="1">
      <c r="A18" s="581" t="s">
        <v>767</v>
      </c>
      <c r="B18" s="75" t="s">
        <v>761</v>
      </c>
      <c r="C18" s="77" t="s">
        <v>768</v>
      </c>
      <c r="D18" s="78" t="s">
        <v>769</v>
      </c>
      <c r="E18" s="77" t="s">
        <v>770</v>
      </c>
      <c r="F18" s="78">
        <v>16</v>
      </c>
      <c r="G18" s="77" t="s">
        <v>702</v>
      </c>
      <c r="H18" s="75" t="s">
        <v>730</v>
      </c>
      <c r="I18" s="77" t="s">
        <v>731</v>
      </c>
      <c r="J18" s="78" t="s">
        <v>771</v>
      </c>
      <c r="K18" s="77" t="s">
        <v>6</v>
      </c>
      <c r="L18" s="75" t="s">
        <v>706</v>
      </c>
      <c r="M18" s="77" t="s">
        <v>761</v>
      </c>
      <c r="N18" s="579"/>
      <c r="O18" s="579"/>
      <c r="P18" s="579"/>
      <c r="Q18" s="579"/>
      <c r="R18" s="579"/>
      <c r="S18" s="579"/>
      <c r="T18" s="579"/>
      <c r="U18" s="579"/>
      <c r="V18" s="579"/>
      <c r="W18" s="579"/>
      <c r="X18" s="579"/>
      <c r="Y18" s="579"/>
      <c r="Z18" s="579"/>
    </row>
    <row r="19" spans="1:26" ht="12" customHeight="1">
      <c r="A19" s="581" t="s">
        <v>772</v>
      </c>
      <c r="B19" s="75" t="s">
        <v>761</v>
      </c>
      <c r="C19" s="77" t="s">
        <v>773</v>
      </c>
      <c r="D19" s="78" t="s">
        <v>774</v>
      </c>
      <c r="E19" s="77" t="s">
        <v>775</v>
      </c>
      <c r="F19" s="78">
        <v>17</v>
      </c>
      <c r="G19" s="77" t="s">
        <v>702</v>
      </c>
      <c r="H19" s="75" t="s">
        <v>730</v>
      </c>
      <c r="I19" s="77" t="s">
        <v>731</v>
      </c>
      <c r="J19" s="78" t="s">
        <v>771</v>
      </c>
      <c r="K19" s="77" t="s">
        <v>6</v>
      </c>
      <c r="L19" s="75" t="s">
        <v>706</v>
      </c>
      <c r="M19" s="77" t="s">
        <v>761</v>
      </c>
      <c r="N19" s="579"/>
      <c r="O19" s="579"/>
      <c r="P19" s="579"/>
      <c r="Q19" s="579"/>
      <c r="R19" s="579"/>
      <c r="S19" s="579"/>
      <c r="T19" s="579"/>
      <c r="U19" s="579"/>
      <c r="V19" s="579"/>
      <c r="W19" s="579"/>
      <c r="X19" s="579"/>
      <c r="Y19" s="579"/>
      <c r="Z19" s="579"/>
    </row>
    <row r="20" spans="1:26" ht="12.75" customHeight="1">
      <c r="A20" s="581" t="s">
        <v>776</v>
      </c>
      <c r="B20" s="75" t="s">
        <v>761</v>
      </c>
      <c r="C20" s="77" t="s">
        <v>773</v>
      </c>
      <c r="D20" s="78" t="s">
        <v>777</v>
      </c>
      <c r="E20" s="77" t="s">
        <v>778</v>
      </c>
      <c r="F20" s="78">
        <v>18</v>
      </c>
      <c r="G20" s="77" t="s">
        <v>702</v>
      </c>
      <c r="H20" s="75" t="s">
        <v>730</v>
      </c>
      <c r="I20" s="77" t="s">
        <v>731</v>
      </c>
      <c r="J20" s="78" t="s">
        <v>771</v>
      </c>
      <c r="K20" s="77" t="s">
        <v>6</v>
      </c>
      <c r="L20" s="75" t="s">
        <v>706</v>
      </c>
      <c r="M20" s="77" t="s">
        <v>761</v>
      </c>
      <c r="N20" s="579"/>
      <c r="O20" s="579"/>
      <c r="P20" s="579"/>
      <c r="Q20" s="579"/>
      <c r="R20" s="579"/>
      <c r="S20" s="579"/>
      <c r="T20" s="579"/>
      <c r="U20" s="579"/>
      <c r="V20" s="579"/>
      <c r="W20" s="579"/>
      <c r="X20" s="579"/>
      <c r="Y20" s="579"/>
      <c r="Z20" s="579"/>
    </row>
    <row r="21" spans="1:26" ht="12.75" customHeight="1">
      <c r="A21" s="581" t="s">
        <v>779</v>
      </c>
      <c r="B21" s="75" t="s">
        <v>761</v>
      </c>
      <c r="C21" s="77" t="s">
        <v>780</v>
      </c>
      <c r="D21" s="78" t="s">
        <v>781</v>
      </c>
      <c r="E21" s="77" t="s">
        <v>782</v>
      </c>
      <c r="F21" s="78">
        <v>19</v>
      </c>
      <c r="G21" s="77" t="s">
        <v>702</v>
      </c>
      <c r="H21" s="75" t="s">
        <v>730</v>
      </c>
      <c r="I21" s="77" t="s">
        <v>731</v>
      </c>
      <c r="J21" s="78" t="s">
        <v>783</v>
      </c>
      <c r="K21" s="77" t="s">
        <v>6</v>
      </c>
      <c r="L21" s="75" t="s">
        <v>706</v>
      </c>
      <c r="M21" s="77" t="s">
        <v>761</v>
      </c>
      <c r="N21" s="579"/>
      <c r="O21" s="579"/>
      <c r="P21" s="579"/>
      <c r="Q21" s="579"/>
      <c r="R21" s="579"/>
      <c r="S21" s="579"/>
      <c r="T21" s="579"/>
      <c r="U21" s="579"/>
      <c r="V21" s="579"/>
      <c r="W21" s="579"/>
      <c r="X21" s="579"/>
      <c r="Y21" s="579"/>
      <c r="Z21" s="579"/>
    </row>
    <row r="22" spans="1:26" ht="12.75" customHeight="1">
      <c r="A22" s="581" t="s">
        <v>784</v>
      </c>
      <c r="B22" s="75" t="s">
        <v>785</v>
      </c>
      <c r="C22" s="77" t="s">
        <v>786</v>
      </c>
      <c r="D22" s="78" t="s">
        <v>787</v>
      </c>
      <c r="E22" s="77" t="s">
        <v>788</v>
      </c>
      <c r="F22" s="78">
        <v>20</v>
      </c>
      <c r="G22" s="77" t="s">
        <v>702</v>
      </c>
      <c r="H22" s="75" t="s">
        <v>789</v>
      </c>
      <c r="I22" s="77" t="s">
        <v>790</v>
      </c>
      <c r="J22" s="78" t="s">
        <v>791</v>
      </c>
      <c r="K22" s="77" t="s">
        <v>6</v>
      </c>
      <c r="L22" s="75" t="s">
        <v>706</v>
      </c>
      <c r="M22" s="77" t="s">
        <v>785</v>
      </c>
      <c r="N22" s="579"/>
      <c r="O22" s="579"/>
      <c r="P22" s="579"/>
      <c r="Q22" s="579"/>
      <c r="R22" s="579"/>
      <c r="S22" s="579"/>
      <c r="T22" s="579"/>
      <c r="U22" s="579"/>
      <c r="V22" s="579"/>
      <c r="W22" s="579"/>
      <c r="X22" s="579"/>
      <c r="Y22" s="579"/>
      <c r="Z22" s="579"/>
    </row>
    <row r="23" spans="1:26" ht="12.75" customHeight="1">
      <c r="A23" s="581" t="s">
        <v>792</v>
      </c>
      <c r="B23" s="75" t="s">
        <v>793</v>
      </c>
      <c r="C23" s="77" t="s">
        <v>699</v>
      </c>
      <c r="D23" s="78" t="s">
        <v>794</v>
      </c>
      <c r="E23" s="77" t="s">
        <v>795</v>
      </c>
      <c r="F23" s="78">
        <v>21</v>
      </c>
      <c r="G23" s="77" t="s">
        <v>702</v>
      </c>
      <c r="H23" s="75" t="s">
        <v>796</v>
      </c>
      <c r="I23" s="77" t="s">
        <v>797</v>
      </c>
      <c r="J23" s="78" t="s">
        <v>798</v>
      </c>
      <c r="K23" s="77" t="s">
        <v>6</v>
      </c>
      <c r="L23" s="75" t="s">
        <v>706</v>
      </c>
      <c r="M23" s="77" t="s">
        <v>793</v>
      </c>
      <c r="N23" s="579"/>
      <c r="O23" s="579"/>
      <c r="P23" s="579"/>
      <c r="Q23" s="579"/>
      <c r="R23" s="579"/>
      <c r="S23" s="579"/>
      <c r="T23" s="579"/>
      <c r="U23" s="579"/>
      <c r="V23" s="579"/>
      <c r="W23" s="579"/>
      <c r="X23" s="579"/>
      <c r="Y23" s="579"/>
      <c r="Z23" s="579"/>
    </row>
    <row r="24" spans="1:26" ht="12.75" customHeight="1">
      <c r="A24" s="581" t="s">
        <v>799</v>
      </c>
      <c r="B24" s="78" t="s">
        <v>793</v>
      </c>
      <c r="C24" s="77" t="s">
        <v>699</v>
      </c>
      <c r="D24" s="78" t="s">
        <v>800</v>
      </c>
      <c r="E24" s="77" t="s">
        <v>801</v>
      </c>
      <c r="F24" s="78">
        <v>22</v>
      </c>
      <c r="G24" s="77" t="s">
        <v>702</v>
      </c>
      <c r="H24" s="78" t="s">
        <v>796</v>
      </c>
      <c r="I24" s="77" t="s">
        <v>797</v>
      </c>
      <c r="J24" s="78" t="s">
        <v>798</v>
      </c>
      <c r="K24" s="77" t="s">
        <v>6</v>
      </c>
      <c r="L24" s="75" t="s">
        <v>706</v>
      </c>
      <c r="M24" s="77" t="s">
        <v>793</v>
      </c>
      <c r="N24" s="579"/>
      <c r="O24" s="579"/>
      <c r="P24" s="579"/>
      <c r="Q24" s="579"/>
      <c r="R24" s="579"/>
      <c r="S24" s="579"/>
      <c r="T24" s="579"/>
      <c r="U24" s="579"/>
      <c r="V24" s="579"/>
      <c r="W24" s="579"/>
      <c r="X24" s="579"/>
      <c r="Y24" s="579"/>
      <c r="Z24" s="579"/>
    </row>
    <row r="25" spans="1:26" ht="12.75" customHeight="1">
      <c r="A25" s="581" t="s">
        <v>802</v>
      </c>
      <c r="B25" s="78" t="s">
        <v>793</v>
      </c>
      <c r="C25" s="77" t="s">
        <v>699</v>
      </c>
      <c r="D25" s="78" t="s">
        <v>803</v>
      </c>
      <c r="E25" s="77" t="s">
        <v>804</v>
      </c>
      <c r="F25" s="78">
        <v>23</v>
      </c>
      <c r="G25" s="77" t="s">
        <v>702</v>
      </c>
      <c r="H25" s="78" t="s">
        <v>796</v>
      </c>
      <c r="I25" s="77" t="s">
        <v>797</v>
      </c>
      <c r="J25" s="78" t="s">
        <v>798</v>
      </c>
      <c r="K25" s="77" t="s">
        <v>6</v>
      </c>
      <c r="L25" s="78" t="s">
        <v>706</v>
      </c>
      <c r="M25" s="77" t="s">
        <v>793</v>
      </c>
      <c r="N25" s="579"/>
      <c r="O25" s="579"/>
      <c r="P25" s="579"/>
      <c r="Q25" s="579"/>
      <c r="R25" s="579"/>
      <c r="S25" s="579"/>
      <c r="T25" s="579"/>
      <c r="U25" s="579"/>
      <c r="V25" s="579"/>
      <c r="W25" s="579"/>
      <c r="X25" s="579"/>
      <c r="Y25" s="579"/>
      <c r="Z25" s="579"/>
    </row>
    <row r="26" spans="1:26" ht="12.75" customHeight="1">
      <c r="A26" s="581" t="s">
        <v>805</v>
      </c>
      <c r="B26" s="75" t="s">
        <v>793</v>
      </c>
      <c r="C26" s="77" t="s">
        <v>806</v>
      </c>
      <c r="D26" s="78" t="s">
        <v>807</v>
      </c>
      <c r="E26" s="77" t="s">
        <v>808</v>
      </c>
      <c r="F26" s="78">
        <v>24</v>
      </c>
      <c r="G26" s="77" t="s">
        <v>702</v>
      </c>
      <c r="H26" s="75" t="s">
        <v>796</v>
      </c>
      <c r="I26" s="77" t="s">
        <v>809</v>
      </c>
      <c r="J26" s="78" t="s">
        <v>810</v>
      </c>
      <c r="K26" s="77" t="s">
        <v>6</v>
      </c>
      <c r="L26" s="75" t="s">
        <v>706</v>
      </c>
      <c r="M26" s="77" t="s">
        <v>793</v>
      </c>
      <c r="N26" s="579"/>
      <c r="O26" s="579"/>
      <c r="P26" s="579"/>
      <c r="Q26" s="579"/>
      <c r="R26" s="579"/>
      <c r="S26" s="579"/>
      <c r="T26" s="579"/>
      <c r="U26" s="579"/>
      <c r="V26" s="579"/>
      <c r="W26" s="579"/>
      <c r="X26" s="579"/>
      <c r="Y26" s="579"/>
      <c r="Z26" s="579"/>
    </row>
    <row r="27" spans="1:26" ht="12.75" customHeight="1">
      <c r="A27" s="581" t="s">
        <v>811</v>
      </c>
      <c r="B27" s="75" t="s">
        <v>793</v>
      </c>
      <c r="C27" s="77" t="s">
        <v>806</v>
      </c>
      <c r="D27" s="78" t="s">
        <v>812</v>
      </c>
      <c r="E27" s="77" t="s">
        <v>813</v>
      </c>
      <c r="F27" s="78">
        <v>25</v>
      </c>
      <c r="G27" s="77" t="s">
        <v>702</v>
      </c>
      <c r="H27" s="78" t="s">
        <v>796</v>
      </c>
      <c r="I27" s="77" t="s">
        <v>809</v>
      </c>
      <c r="J27" s="78" t="s">
        <v>814</v>
      </c>
      <c r="K27" s="77" t="s">
        <v>6</v>
      </c>
      <c r="L27" s="75" t="s">
        <v>706</v>
      </c>
      <c r="M27" s="77" t="s">
        <v>793</v>
      </c>
      <c r="N27" s="579"/>
      <c r="O27" s="579"/>
      <c r="P27" s="579"/>
      <c r="Q27" s="579"/>
      <c r="R27" s="579"/>
      <c r="S27" s="579"/>
      <c r="T27" s="579"/>
      <c r="U27" s="579"/>
      <c r="V27" s="579"/>
      <c r="W27" s="579"/>
      <c r="X27" s="579"/>
      <c r="Y27" s="579"/>
      <c r="Z27" s="579"/>
    </row>
    <row r="28" spans="1:26" ht="12.75" customHeight="1">
      <c r="A28" s="581" t="s">
        <v>815</v>
      </c>
      <c r="B28" s="75" t="s">
        <v>793</v>
      </c>
      <c r="C28" s="77" t="s">
        <v>806</v>
      </c>
      <c r="D28" s="78" t="s">
        <v>816</v>
      </c>
      <c r="E28" s="77" t="s">
        <v>817</v>
      </c>
      <c r="F28" s="78">
        <v>26</v>
      </c>
      <c r="G28" s="77" t="s">
        <v>702</v>
      </c>
      <c r="H28" s="75" t="s">
        <v>796</v>
      </c>
      <c r="I28" s="77" t="s">
        <v>809</v>
      </c>
      <c r="J28" s="75" t="s">
        <v>818</v>
      </c>
      <c r="K28" s="77" t="s">
        <v>6</v>
      </c>
      <c r="L28" s="75" t="s">
        <v>706</v>
      </c>
      <c r="M28" s="77" t="s">
        <v>793</v>
      </c>
      <c r="N28" s="579"/>
      <c r="O28" s="579"/>
      <c r="P28" s="579"/>
      <c r="Q28" s="579"/>
      <c r="R28" s="579"/>
      <c r="S28" s="579"/>
      <c r="T28" s="579"/>
      <c r="U28" s="579"/>
      <c r="V28" s="579"/>
      <c r="W28" s="579"/>
      <c r="X28" s="579"/>
      <c r="Y28" s="579"/>
      <c r="Z28" s="579"/>
    </row>
    <row r="29" spans="1:26" ht="12.75" customHeight="1">
      <c r="A29" s="581" t="s">
        <v>819</v>
      </c>
      <c r="B29" s="75" t="s">
        <v>793</v>
      </c>
      <c r="C29" s="77" t="s">
        <v>806</v>
      </c>
      <c r="D29" s="78" t="s">
        <v>820</v>
      </c>
      <c r="E29" s="77" t="s">
        <v>821</v>
      </c>
      <c r="F29" s="78">
        <v>27</v>
      </c>
      <c r="G29" s="77" t="s">
        <v>702</v>
      </c>
      <c r="H29" s="75" t="s">
        <v>796</v>
      </c>
      <c r="I29" s="77" t="s">
        <v>809</v>
      </c>
      <c r="J29" s="75" t="s">
        <v>810</v>
      </c>
      <c r="K29" s="77" t="s">
        <v>6</v>
      </c>
      <c r="L29" s="75" t="s">
        <v>706</v>
      </c>
      <c r="M29" s="77" t="s">
        <v>793</v>
      </c>
      <c r="N29" s="579"/>
      <c r="O29" s="579"/>
      <c r="P29" s="579"/>
      <c r="Q29" s="579"/>
      <c r="R29" s="579"/>
      <c r="S29" s="579"/>
      <c r="T29" s="579"/>
      <c r="U29" s="579"/>
      <c r="V29" s="579"/>
      <c r="W29" s="579"/>
      <c r="X29" s="579"/>
      <c r="Y29" s="579"/>
      <c r="Z29" s="579"/>
    </row>
    <row r="30" spans="1:26" ht="12.75" customHeight="1">
      <c r="A30" s="581" t="s">
        <v>822</v>
      </c>
      <c r="B30" s="75" t="s">
        <v>793</v>
      </c>
      <c r="C30" s="77" t="s">
        <v>823</v>
      </c>
      <c r="D30" s="78" t="s">
        <v>824</v>
      </c>
      <c r="E30" s="77" t="s">
        <v>825</v>
      </c>
      <c r="F30" s="78">
        <v>28</v>
      </c>
      <c r="G30" s="77" t="s">
        <v>702</v>
      </c>
      <c r="H30" s="75" t="s">
        <v>796</v>
      </c>
      <c r="I30" s="77" t="s">
        <v>797</v>
      </c>
      <c r="J30" s="75" t="s">
        <v>826</v>
      </c>
      <c r="K30" s="77" t="s">
        <v>6</v>
      </c>
      <c r="L30" s="75" t="s">
        <v>706</v>
      </c>
      <c r="M30" s="77" t="s">
        <v>793</v>
      </c>
      <c r="N30" s="579"/>
      <c r="O30" s="579"/>
      <c r="P30" s="579"/>
      <c r="Q30" s="579"/>
      <c r="R30" s="579"/>
      <c r="S30" s="579"/>
      <c r="T30" s="579"/>
      <c r="U30" s="579"/>
      <c r="V30" s="579"/>
      <c r="W30" s="579"/>
      <c r="X30" s="579"/>
      <c r="Y30" s="579"/>
      <c r="Z30" s="579"/>
    </row>
    <row r="31" spans="1:26" ht="12.75" customHeight="1">
      <c r="A31" s="581" t="s">
        <v>827</v>
      </c>
      <c r="B31" s="75" t="s">
        <v>793</v>
      </c>
      <c r="C31" s="77" t="s">
        <v>828</v>
      </c>
      <c r="D31" s="78" t="s">
        <v>829</v>
      </c>
      <c r="E31" s="77" t="s">
        <v>830</v>
      </c>
      <c r="F31" s="78">
        <v>29</v>
      </c>
      <c r="G31" s="77" t="s">
        <v>702</v>
      </c>
      <c r="H31" s="75" t="s">
        <v>796</v>
      </c>
      <c r="I31" s="77" t="s">
        <v>797</v>
      </c>
      <c r="J31" s="75" t="s">
        <v>831</v>
      </c>
      <c r="K31" s="77" t="s">
        <v>6</v>
      </c>
      <c r="L31" s="75" t="s">
        <v>706</v>
      </c>
      <c r="M31" s="77" t="s">
        <v>793</v>
      </c>
      <c r="N31" s="579"/>
      <c r="O31" s="579"/>
      <c r="P31" s="579"/>
      <c r="Q31" s="579"/>
      <c r="R31" s="579"/>
      <c r="S31" s="579"/>
      <c r="T31" s="579"/>
      <c r="U31" s="579"/>
      <c r="V31" s="579"/>
      <c r="W31" s="579"/>
      <c r="X31" s="579"/>
      <c r="Y31" s="579"/>
      <c r="Z31" s="579"/>
    </row>
    <row r="32" spans="1:26" ht="12.75" customHeight="1">
      <c r="A32" s="581" t="s">
        <v>832</v>
      </c>
      <c r="B32" s="78" t="s">
        <v>833</v>
      </c>
      <c r="C32" s="77" t="s">
        <v>699</v>
      </c>
      <c r="D32" s="78" t="s">
        <v>834</v>
      </c>
      <c r="E32" s="77" t="s">
        <v>835</v>
      </c>
      <c r="F32" s="78">
        <v>30</v>
      </c>
      <c r="G32" s="77" t="s">
        <v>702</v>
      </c>
      <c r="H32" s="75" t="s">
        <v>710</v>
      </c>
      <c r="I32" s="77" t="s">
        <v>711</v>
      </c>
      <c r="J32" s="78" t="s">
        <v>712</v>
      </c>
      <c r="K32" s="77" t="s">
        <v>836</v>
      </c>
      <c r="L32" s="78" t="s">
        <v>837</v>
      </c>
      <c r="M32" s="77" t="s">
        <v>833</v>
      </c>
      <c r="N32" s="579"/>
      <c r="O32" s="579"/>
      <c r="P32" s="579"/>
      <c r="Q32" s="579"/>
      <c r="R32" s="579"/>
      <c r="S32" s="579"/>
      <c r="T32" s="579"/>
      <c r="U32" s="579"/>
      <c r="V32" s="579"/>
      <c r="W32" s="579"/>
      <c r="X32" s="579"/>
      <c r="Y32" s="579"/>
      <c r="Z32" s="579"/>
    </row>
    <row r="33" spans="1:26" ht="12.75" customHeight="1">
      <c r="A33" s="581" t="s">
        <v>838</v>
      </c>
      <c r="B33" s="78" t="s">
        <v>833</v>
      </c>
      <c r="C33" s="77" t="s">
        <v>699</v>
      </c>
      <c r="D33" s="78" t="s">
        <v>839</v>
      </c>
      <c r="E33" s="77" t="s">
        <v>840</v>
      </c>
      <c r="F33" s="78">
        <v>31</v>
      </c>
      <c r="G33" s="77" t="s">
        <v>702</v>
      </c>
      <c r="H33" s="78" t="s">
        <v>710</v>
      </c>
      <c r="I33" s="77" t="s">
        <v>711</v>
      </c>
      <c r="J33" s="75" t="s">
        <v>826</v>
      </c>
      <c r="K33" s="77" t="s">
        <v>836</v>
      </c>
      <c r="L33" s="75" t="s">
        <v>837</v>
      </c>
      <c r="M33" s="77" t="s">
        <v>833</v>
      </c>
      <c r="N33" s="579"/>
      <c r="O33" s="579"/>
      <c r="P33" s="579"/>
      <c r="Q33" s="579"/>
      <c r="R33" s="579"/>
      <c r="S33" s="579"/>
      <c r="T33" s="579"/>
      <c r="U33" s="579"/>
      <c r="V33" s="579"/>
      <c r="W33" s="579"/>
      <c r="X33" s="579"/>
      <c r="Y33" s="579"/>
      <c r="Z33" s="579"/>
    </row>
    <row r="34" spans="1:26" ht="12.75" customHeight="1">
      <c r="A34" s="581" t="s">
        <v>841</v>
      </c>
      <c r="B34" s="75" t="s">
        <v>833</v>
      </c>
      <c r="C34" s="77" t="s">
        <v>842</v>
      </c>
      <c r="D34" s="78" t="s">
        <v>843</v>
      </c>
      <c r="E34" s="77" t="s">
        <v>844</v>
      </c>
      <c r="F34" s="78">
        <v>32</v>
      </c>
      <c r="G34" s="77" t="s">
        <v>702</v>
      </c>
      <c r="H34" s="78" t="s">
        <v>730</v>
      </c>
      <c r="I34" s="77" t="s">
        <v>731</v>
      </c>
      <c r="J34" s="78" t="s">
        <v>845</v>
      </c>
      <c r="K34" s="77" t="s">
        <v>836</v>
      </c>
      <c r="L34" s="75" t="s">
        <v>837</v>
      </c>
      <c r="M34" s="77" t="s">
        <v>833</v>
      </c>
      <c r="N34" s="579"/>
      <c r="O34" s="579"/>
      <c r="P34" s="579"/>
      <c r="Q34" s="579"/>
      <c r="R34" s="579"/>
      <c r="S34" s="579"/>
      <c r="T34" s="579"/>
      <c r="U34" s="579"/>
      <c r="V34" s="579"/>
      <c r="W34" s="579"/>
      <c r="X34" s="579"/>
      <c r="Y34" s="579"/>
      <c r="Z34" s="579"/>
    </row>
    <row r="35" spans="1:26" ht="12.75" customHeight="1">
      <c r="A35" s="581" t="s">
        <v>846</v>
      </c>
      <c r="B35" s="78" t="s">
        <v>833</v>
      </c>
      <c r="C35" s="77" t="s">
        <v>842</v>
      </c>
      <c r="D35" s="78" t="s">
        <v>847</v>
      </c>
      <c r="E35" s="77" t="s">
        <v>848</v>
      </c>
      <c r="F35" s="78">
        <v>33</v>
      </c>
      <c r="G35" s="77" t="s">
        <v>702</v>
      </c>
      <c r="H35" s="78" t="s">
        <v>730</v>
      </c>
      <c r="I35" s="77" t="s">
        <v>731</v>
      </c>
      <c r="J35" s="78" t="s">
        <v>845</v>
      </c>
      <c r="K35" s="77" t="s">
        <v>836</v>
      </c>
      <c r="L35" s="75" t="s">
        <v>837</v>
      </c>
      <c r="M35" s="77" t="s">
        <v>833</v>
      </c>
      <c r="N35" s="579"/>
      <c r="O35" s="579"/>
      <c r="P35" s="579"/>
      <c r="Q35" s="579"/>
      <c r="R35" s="579"/>
      <c r="S35" s="579"/>
      <c r="T35" s="579"/>
      <c r="U35" s="579"/>
      <c r="V35" s="579"/>
      <c r="W35" s="579"/>
      <c r="X35" s="579"/>
      <c r="Y35" s="579"/>
      <c r="Z35" s="579"/>
    </row>
    <row r="36" spans="1:26" ht="12.75" customHeight="1">
      <c r="A36" s="581" t="s">
        <v>849</v>
      </c>
      <c r="B36" s="78" t="s">
        <v>833</v>
      </c>
      <c r="C36" s="77" t="s">
        <v>850</v>
      </c>
      <c r="D36" s="78" t="s">
        <v>851</v>
      </c>
      <c r="E36" s="77" t="s">
        <v>852</v>
      </c>
      <c r="F36" s="78">
        <v>34</v>
      </c>
      <c r="G36" s="77" t="s">
        <v>702</v>
      </c>
      <c r="H36" s="78" t="s">
        <v>730</v>
      </c>
      <c r="I36" s="77" t="s">
        <v>731</v>
      </c>
      <c r="J36" s="78" t="s">
        <v>845</v>
      </c>
      <c r="K36" s="77" t="s">
        <v>836</v>
      </c>
      <c r="L36" s="75" t="s">
        <v>837</v>
      </c>
      <c r="M36" s="77" t="s">
        <v>833</v>
      </c>
      <c r="N36" s="579"/>
      <c r="O36" s="579"/>
      <c r="P36" s="579"/>
      <c r="Q36" s="579"/>
      <c r="R36" s="579"/>
      <c r="S36" s="579"/>
      <c r="T36" s="579"/>
      <c r="U36" s="579"/>
      <c r="V36" s="579"/>
      <c r="W36" s="579"/>
      <c r="X36" s="579"/>
      <c r="Y36" s="579"/>
      <c r="Z36" s="579"/>
    </row>
    <row r="37" spans="1:26" ht="12.75" customHeight="1">
      <c r="A37" s="581" t="s">
        <v>853</v>
      </c>
      <c r="B37" s="78" t="s">
        <v>833</v>
      </c>
      <c r="C37" s="77" t="s">
        <v>850</v>
      </c>
      <c r="D37" s="78" t="s">
        <v>854</v>
      </c>
      <c r="E37" s="77" t="s">
        <v>855</v>
      </c>
      <c r="F37" s="78">
        <v>35</v>
      </c>
      <c r="G37" s="77" t="s">
        <v>702</v>
      </c>
      <c r="H37" s="78" t="s">
        <v>730</v>
      </c>
      <c r="I37" s="77" t="s">
        <v>731</v>
      </c>
      <c r="J37" s="78" t="s">
        <v>845</v>
      </c>
      <c r="K37" s="77" t="s">
        <v>836</v>
      </c>
      <c r="L37" s="75" t="s">
        <v>837</v>
      </c>
      <c r="M37" s="77" t="s">
        <v>833</v>
      </c>
      <c r="N37" s="579"/>
      <c r="O37" s="579"/>
      <c r="P37" s="579"/>
      <c r="Q37" s="579"/>
      <c r="R37" s="579"/>
      <c r="S37" s="579"/>
      <c r="T37" s="579"/>
      <c r="U37" s="579"/>
      <c r="V37" s="579"/>
      <c r="W37" s="579"/>
      <c r="X37" s="579"/>
      <c r="Y37" s="579"/>
      <c r="Z37" s="579"/>
    </row>
    <row r="38" spans="1:26" ht="12.75" customHeight="1">
      <c r="A38" s="581" t="s">
        <v>856</v>
      </c>
      <c r="B38" s="75" t="s">
        <v>833</v>
      </c>
      <c r="C38" s="77" t="s">
        <v>857</v>
      </c>
      <c r="D38" s="78" t="s">
        <v>858</v>
      </c>
      <c r="E38" s="77" t="s">
        <v>859</v>
      </c>
      <c r="F38" s="78">
        <v>36</v>
      </c>
      <c r="G38" s="77" t="s">
        <v>702</v>
      </c>
      <c r="H38" s="78" t="s">
        <v>730</v>
      </c>
      <c r="I38" s="77" t="s">
        <v>731</v>
      </c>
      <c r="J38" s="78" t="s">
        <v>845</v>
      </c>
      <c r="K38" s="77" t="s">
        <v>836</v>
      </c>
      <c r="L38" s="75" t="s">
        <v>837</v>
      </c>
      <c r="M38" s="77" t="s">
        <v>833</v>
      </c>
      <c r="N38" s="582"/>
      <c r="O38" s="582"/>
      <c r="P38" s="579"/>
      <c r="Q38" s="579"/>
      <c r="R38" s="579"/>
      <c r="S38" s="579"/>
      <c r="T38" s="579"/>
      <c r="U38" s="579"/>
      <c r="V38" s="579"/>
      <c r="W38" s="579"/>
      <c r="X38" s="579"/>
      <c r="Y38" s="579"/>
      <c r="Z38" s="579"/>
    </row>
    <row r="39" spans="1:26" ht="12.75" customHeight="1">
      <c r="A39" s="581" t="s">
        <v>860</v>
      </c>
      <c r="B39" s="75" t="s">
        <v>861</v>
      </c>
      <c r="C39" s="77" t="s">
        <v>699</v>
      </c>
      <c r="D39" s="78" t="s">
        <v>862</v>
      </c>
      <c r="E39" s="77" t="s">
        <v>863</v>
      </c>
      <c r="F39" s="78">
        <v>37</v>
      </c>
      <c r="G39" s="77" t="s">
        <v>702</v>
      </c>
      <c r="H39" s="78" t="s">
        <v>730</v>
      </c>
      <c r="I39" s="77" t="s">
        <v>864</v>
      </c>
      <c r="J39" s="78" t="s">
        <v>712</v>
      </c>
      <c r="K39" s="77" t="s">
        <v>6</v>
      </c>
      <c r="L39" s="75" t="s">
        <v>706</v>
      </c>
      <c r="M39" s="77" t="s">
        <v>861</v>
      </c>
      <c r="N39" s="579"/>
      <c r="O39" s="579"/>
      <c r="P39" s="582"/>
      <c r="Q39" s="582"/>
      <c r="R39" s="582"/>
      <c r="S39" s="582"/>
      <c r="T39" s="582"/>
      <c r="U39" s="582"/>
      <c r="V39" s="582"/>
      <c r="W39" s="582"/>
      <c r="X39" s="582"/>
      <c r="Y39" s="582"/>
      <c r="Z39" s="582"/>
    </row>
    <row r="40" spans="1:26" ht="12.75" customHeight="1">
      <c r="A40" s="581" t="s">
        <v>865</v>
      </c>
      <c r="B40" s="75" t="s">
        <v>866</v>
      </c>
      <c r="C40" s="77" t="s">
        <v>699</v>
      </c>
      <c r="D40" s="78" t="s">
        <v>867</v>
      </c>
      <c r="E40" s="77" t="s">
        <v>868</v>
      </c>
      <c r="F40" s="78">
        <v>38</v>
      </c>
      <c r="G40" s="77" t="s">
        <v>702</v>
      </c>
      <c r="H40" s="78" t="s">
        <v>710</v>
      </c>
      <c r="I40" s="77" t="s">
        <v>711</v>
      </c>
      <c r="J40" s="78" t="s">
        <v>712</v>
      </c>
      <c r="K40" s="77" t="s">
        <v>6</v>
      </c>
      <c r="L40" s="75" t="s">
        <v>706</v>
      </c>
      <c r="M40" s="77" t="s">
        <v>866</v>
      </c>
      <c r="N40" s="579"/>
      <c r="O40" s="579"/>
      <c r="P40" s="579"/>
      <c r="Q40" s="579"/>
      <c r="R40" s="579"/>
      <c r="S40" s="579"/>
      <c r="T40" s="579"/>
      <c r="U40" s="579"/>
      <c r="V40" s="579"/>
      <c r="W40" s="579"/>
      <c r="X40" s="579"/>
      <c r="Y40" s="579"/>
      <c r="Z40" s="579"/>
    </row>
    <row r="41" spans="1:26" ht="12.75" customHeight="1">
      <c r="A41" s="581" t="s">
        <v>869</v>
      </c>
      <c r="B41" s="75" t="s">
        <v>866</v>
      </c>
      <c r="C41" s="77" t="s">
        <v>699</v>
      </c>
      <c r="D41" s="78" t="s">
        <v>870</v>
      </c>
      <c r="E41" s="77" t="s">
        <v>871</v>
      </c>
      <c r="F41" s="78">
        <v>39</v>
      </c>
      <c r="G41" s="77" t="s">
        <v>702</v>
      </c>
      <c r="H41" s="78" t="s">
        <v>703</v>
      </c>
      <c r="I41" s="77" t="s">
        <v>704</v>
      </c>
      <c r="J41" s="78" t="s">
        <v>705</v>
      </c>
      <c r="K41" s="77" t="s">
        <v>6</v>
      </c>
      <c r="L41" s="75" t="s">
        <v>706</v>
      </c>
      <c r="M41" s="77" t="s">
        <v>866</v>
      </c>
      <c r="N41" s="579"/>
      <c r="O41" s="579"/>
      <c r="P41" s="579"/>
      <c r="Q41" s="579"/>
      <c r="R41" s="579"/>
      <c r="S41" s="579"/>
      <c r="T41" s="579"/>
      <c r="U41" s="579"/>
      <c r="V41" s="579"/>
      <c r="W41" s="579"/>
      <c r="X41" s="579"/>
      <c r="Y41" s="579"/>
      <c r="Z41" s="579"/>
    </row>
    <row r="42" spans="1:26" ht="12.75" customHeight="1">
      <c r="A42" s="581" t="s">
        <v>872</v>
      </c>
      <c r="B42" s="75" t="s">
        <v>866</v>
      </c>
      <c r="C42" s="77" t="s">
        <v>873</v>
      </c>
      <c r="D42" s="78" t="s">
        <v>874</v>
      </c>
      <c r="E42" s="77" t="s">
        <v>875</v>
      </c>
      <c r="F42" s="78">
        <v>40</v>
      </c>
      <c r="G42" s="77" t="s">
        <v>702</v>
      </c>
      <c r="H42" s="78" t="s">
        <v>730</v>
      </c>
      <c r="I42" s="77" t="s">
        <v>864</v>
      </c>
      <c r="J42" s="78" t="s">
        <v>748</v>
      </c>
      <c r="K42" s="77" t="s">
        <v>6</v>
      </c>
      <c r="L42" s="75" t="s">
        <v>706</v>
      </c>
      <c r="M42" s="77" t="s">
        <v>866</v>
      </c>
      <c r="N42" s="579"/>
      <c r="O42" s="579"/>
      <c r="P42" s="579"/>
      <c r="Q42" s="579"/>
      <c r="R42" s="579"/>
      <c r="S42" s="579"/>
      <c r="T42" s="579"/>
      <c r="U42" s="579"/>
      <c r="V42" s="579"/>
      <c r="W42" s="579"/>
      <c r="X42" s="579"/>
      <c r="Y42" s="579"/>
      <c r="Z42" s="579"/>
    </row>
    <row r="43" spans="1:26" ht="12.75" customHeight="1">
      <c r="A43" s="581" t="s">
        <v>95</v>
      </c>
      <c r="B43" s="75" t="s">
        <v>598</v>
      </c>
      <c r="C43" s="77" t="s">
        <v>699</v>
      </c>
      <c r="D43" s="78" t="s">
        <v>876</v>
      </c>
      <c r="E43" s="77" t="s">
        <v>877</v>
      </c>
      <c r="F43" s="78">
        <v>41</v>
      </c>
      <c r="G43" s="77" t="s">
        <v>702</v>
      </c>
      <c r="H43" s="78" t="s">
        <v>710</v>
      </c>
      <c r="I43" s="77" t="s">
        <v>711</v>
      </c>
      <c r="J43" s="78" t="s">
        <v>712</v>
      </c>
      <c r="K43" s="77" t="s">
        <v>6</v>
      </c>
      <c r="L43" s="75" t="s">
        <v>706</v>
      </c>
      <c r="M43" s="77" t="s">
        <v>598</v>
      </c>
      <c r="N43" s="579"/>
      <c r="O43" s="579"/>
      <c r="P43" s="579"/>
      <c r="Q43" s="579"/>
      <c r="R43" s="579"/>
      <c r="S43" s="579"/>
      <c r="T43" s="579"/>
      <c r="U43" s="579"/>
      <c r="V43" s="579"/>
      <c r="W43" s="579"/>
      <c r="X43" s="579"/>
      <c r="Y43" s="579"/>
      <c r="Z43" s="579"/>
    </row>
    <row r="44" spans="1:26" ht="12.75" customHeight="1">
      <c r="A44" s="581" t="s">
        <v>97</v>
      </c>
      <c r="B44" s="78" t="s">
        <v>598</v>
      </c>
      <c r="C44" s="77" t="s">
        <v>699</v>
      </c>
      <c r="D44" s="78" t="s">
        <v>878</v>
      </c>
      <c r="E44" s="77" t="s">
        <v>879</v>
      </c>
      <c r="F44" s="78">
        <v>42</v>
      </c>
      <c r="G44" s="77" t="s">
        <v>702</v>
      </c>
      <c r="H44" s="78" t="s">
        <v>703</v>
      </c>
      <c r="I44" s="77" t="s">
        <v>704</v>
      </c>
      <c r="J44" s="78" t="s">
        <v>705</v>
      </c>
      <c r="K44" s="77" t="s">
        <v>6</v>
      </c>
      <c r="L44" s="78" t="s">
        <v>706</v>
      </c>
      <c r="M44" s="77" t="s">
        <v>598</v>
      </c>
      <c r="N44" s="579"/>
      <c r="O44" s="579"/>
      <c r="P44" s="579"/>
      <c r="Q44" s="579"/>
      <c r="R44" s="579"/>
      <c r="S44" s="579"/>
      <c r="T44" s="579"/>
      <c r="U44" s="579"/>
      <c r="V44" s="579"/>
      <c r="W44" s="579"/>
      <c r="X44" s="579"/>
      <c r="Y44" s="579"/>
      <c r="Z44" s="579"/>
    </row>
    <row r="45" spans="1:26" ht="12.75" customHeight="1">
      <c r="A45" s="581" t="s">
        <v>99</v>
      </c>
      <c r="B45" s="75" t="s">
        <v>598</v>
      </c>
      <c r="C45" s="77" t="s">
        <v>699</v>
      </c>
      <c r="D45" s="78" t="s">
        <v>880</v>
      </c>
      <c r="E45" s="77" t="s">
        <v>881</v>
      </c>
      <c r="F45" s="78">
        <v>43</v>
      </c>
      <c r="G45" s="77" t="s">
        <v>702</v>
      </c>
      <c r="H45" s="78" t="s">
        <v>710</v>
      </c>
      <c r="I45" s="77" t="s">
        <v>711</v>
      </c>
      <c r="J45" s="75" t="s">
        <v>712</v>
      </c>
      <c r="K45" s="77" t="s">
        <v>6</v>
      </c>
      <c r="L45" s="78" t="s">
        <v>706</v>
      </c>
      <c r="M45" s="77" t="s">
        <v>598</v>
      </c>
      <c r="N45" s="579"/>
      <c r="O45" s="579"/>
      <c r="P45" s="579"/>
      <c r="Q45" s="579"/>
      <c r="R45" s="579"/>
      <c r="S45" s="579"/>
      <c r="T45" s="579"/>
      <c r="U45" s="579"/>
      <c r="V45" s="579"/>
      <c r="W45" s="579"/>
      <c r="X45" s="579"/>
      <c r="Y45" s="579"/>
      <c r="Z45" s="579"/>
    </row>
    <row r="46" spans="1:26" ht="12.75" customHeight="1">
      <c r="A46" s="581" t="s">
        <v>101</v>
      </c>
      <c r="B46" s="78" t="s">
        <v>598</v>
      </c>
      <c r="C46" s="77" t="s">
        <v>882</v>
      </c>
      <c r="D46" s="78" t="s">
        <v>883</v>
      </c>
      <c r="E46" s="77" t="s">
        <v>884</v>
      </c>
      <c r="F46" s="78">
        <v>44</v>
      </c>
      <c r="G46" s="77" t="s">
        <v>702</v>
      </c>
      <c r="H46" s="78" t="s">
        <v>703</v>
      </c>
      <c r="I46" s="77" t="s">
        <v>717</v>
      </c>
      <c r="J46" s="78" t="s">
        <v>885</v>
      </c>
      <c r="K46" s="77" t="s">
        <v>6</v>
      </c>
      <c r="L46" s="78" t="s">
        <v>706</v>
      </c>
      <c r="M46" s="77" t="s">
        <v>598</v>
      </c>
      <c r="N46" s="579"/>
      <c r="O46" s="579"/>
      <c r="P46" s="579"/>
      <c r="Q46" s="579"/>
      <c r="R46" s="579"/>
      <c r="S46" s="579"/>
      <c r="T46" s="579"/>
      <c r="U46" s="579"/>
      <c r="V46" s="579"/>
      <c r="W46" s="579"/>
      <c r="X46" s="579"/>
      <c r="Y46" s="579"/>
      <c r="Z46" s="579"/>
    </row>
    <row r="47" spans="1:26" ht="12.75" customHeight="1">
      <c r="A47" s="581" t="s">
        <v>103</v>
      </c>
      <c r="B47" s="78" t="s">
        <v>598</v>
      </c>
      <c r="C47" s="77" t="s">
        <v>886</v>
      </c>
      <c r="D47" s="78" t="s">
        <v>887</v>
      </c>
      <c r="E47" s="77" t="s">
        <v>888</v>
      </c>
      <c r="F47" s="78">
        <v>45</v>
      </c>
      <c r="G47" s="77" t="s">
        <v>702</v>
      </c>
      <c r="H47" s="78" t="s">
        <v>730</v>
      </c>
      <c r="I47" s="77" t="s">
        <v>864</v>
      </c>
      <c r="J47" s="78" t="s">
        <v>889</v>
      </c>
      <c r="K47" s="77" t="s">
        <v>6</v>
      </c>
      <c r="L47" s="78" t="s">
        <v>706</v>
      </c>
      <c r="M47" s="77" t="s">
        <v>598</v>
      </c>
      <c r="N47" s="579"/>
      <c r="O47" s="579"/>
      <c r="P47" s="579"/>
      <c r="Q47" s="579"/>
      <c r="R47" s="579"/>
      <c r="S47" s="579"/>
      <c r="T47" s="579"/>
      <c r="U47" s="579"/>
      <c r="V47" s="579"/>
      <c r="W47" s="579"/>
      <c r="X47" s="579"/>
      <c r="Y47" s="579"/>
      <c r="Z47" s="579"/>
    </row>
    <row r="48" spans="1:26" ht="12.75" customHeight="1">
      <c r="A48" s="581" t="s">
        <v>105</v>
      </c>
      <c r="B48" s="75" t="s">
        <v>598</v>
      </c>
      <c r="C48" s="77" t="s">
        <v>890</v>
      </c>
      <c r="D48" s="75" t="s">
        <v>891</v>
      </c>
      <c r="E48" s="77" t="s">
        <v>892</v>
      </c>
      <c r="F48" s="78">
        <v>46</v>
      </c>
      <c r="G48" s="77" t="s">
        <v>702</v>
      </c>
      <c r="H48" s="75" t="s">
        <v>703</v>
      </c>
      <c r="I48" s="77" t="s">
        <v>717</v>
      </c>
      <c r="J48" s="75" t="s">
        <v>893</v>
      </c>
      <c r="K48" s="77" t="s">
        <v>6</v>
      </c>
      <c r="L48" s="75" t="s">
        <v>706</v>
      </c>
      <c r="M48" s="77" t="s">
        <v>598</v>
      </c>
      <c r="N48" s="579"/>
      <c r="O48" s="579"/>
      <c r="P48" s="579"/>
      <c r="Q48" s="579"/>
      <c r="R48" s="579"/>
      <c r="S48" s="579"/>
      <c r="T48" s="579"/>
      <c r="U48" s="579"/>
      <c r="V48" s="579"/>
      <c r="W48" s="579"/>
      <c r="X48" s="579"/>
      <c r="Y48" s="579"/>
      <c r="Z48" s="579"/>
    </row>
    <row r="49" spans="1:26" ht="12.75" customHeight="1">
      <c r="A49" s="581" t="s">
        <v>106</v>
      </c>
      <c r="B49" s="75" t="s">
        <v>598</v>
      </c>
      <c r="C49" s="77" t="s">
        <v>894</v>
      </c>
      <c r="D49" s="75" t="s">
        <v>895</v>
      </c>
      <c r="E49" s="77" t="s">
        <v>896</v>
      </c>
      <c r="F49" s="78">
        <v>47</v>
      </c>
      <c r="G49" s="77" t="s">
        <v>702</v>
      </c>
      <c r="H49" s="75" t="s">
        <v>730</v>
      </c>
      <c r="I49" s="77" t="s">
        <v>731</v>
      </c>
      <c r="J49" s="78" t="s">
        <v>897</v>
      </c>
      <c r="K49" s="77" t="s">
        <v>6</v>
      </c>
      <c r="L49" s="75" t="s">
        <v>706</v>
      </c>
      <c r="M49" s="77" t="s">
        <v>598</v>
      </c>
      <c r="N49" s="579"/>
      <c r="O49" s="579"/>
      <c r="P49" s="579"/>
      <c r="Q49" s="579"/>
      <c r="R49" s="579"/>
      <c r="S49" s="579"/>
      <c r="T49" s="579"/>
      <c r="U49" s="579"/>
      <c r="V49" s="579"/>
      <c r="W49" s="579"/>
      <c r="X49" s="579"/>
      <c r="Y49" s="579"/>
      <c r="Z49" s="579"/>
    </row>
    <row r="50" spans="1:26" ht="12.75" customHeight="1">
      <c r="A50" s="581" t="s">
        <v>898</v>
      </c>
      <c r="B50" s="75" t="s">
        <v>899</v>
      </c>
      <c r="C50" s="77" t="s">
        <v>900</v>
      </c>
      <c r="D50" s="75" t="s">
        <v>901</v>
      </c>
      <c r="E50" s="77" t="s">
        <v>902</v>
      </c>
      <c r="F50" s="78">
        <v>48</v>
      </c>
      <c r="G50" s="77" t="s">
        <v>702</v>
      </c>
      <c r="H50" s="75" t="s">
        <v>710</v>
      </c>
      <c r="I50" s="77" t="s">
        <v>711</v>
      </c>
      <c r="J50" s="78" t="s">
        <v>903</v>
      </c>
      <c r="K50" s="77" t="s">
        <v>904</v>
      </c>
      <c r="L50" s="78" t="s">
        <v>905</v>
      </c>
      <c r="M50" s="77" t="s">
        <v>906</v>
      </c>
      <c r="N50" s="579"/>
      <c r="O50" s="579"/>
      <c r="P50" s="579"/>
      <c r="Q50" s="579"/>
      <c r="R50" s="579"/>
      <c r="S50" s="579"/>
      <c r="T50" s="579"/>
      <c r="U50" s="579"/>
      <c r="V50" s="579"/>
      <c r="W50" s="579"/>
      <c r="X50" s="579"/>
      <c r="Y50" s="579"/>
      <c r="Z50" s="579"/>
    </row>
    <row r="51" spans="1:26" ht="12.75" customHeight="1">
      <c r="A51" s="581" t="s">
        <v>907</v>
      </c>
      <c r="B51" s="75" t="s">
        <v>899</v>
      </c>
      <c r="C51" s="77" t="s">
        <v>900</v>
      </c>
      <c r="D51" s="75" t="s">
        <v>908</v>
      </c>
      <c r="E51" s="77" t="s">
        <v>909</v>
      </c>
      <c r="F51" s="78">
        <v>49</v>
      </c>
      <c r="G51" s="77" t="s">
        <v>702</v>
      </c>
      <c r="H51" s="75" t="s">
        <v>910</v>
      </c>
      <c r="I51" s="77" t="s">
        <v>911</v>
      </c>
      <c r="J51" s="75" t="s">
        <v>903</v>
      </c>
      <c r="K51" s="77" t="s">
        <v>912</v>
      </c>
      <c r="L51" s="78" t="s">
        <v>912</v>
      </c>
      <c r="M51" s="77" t="s">
        <v>912</v>
      </c>
      <c r="N51" s="579"/>
      <c r="O51" s="579"/>
      <c r="P51" s="579"/>
      <c r="Q51" s="579"/>
      <c r="R51" s="579"/>
      <c r="S51" s="579"/>
      <c r="T51" s="579"/>
      <c r="U51" s="579"/>
      <c r="V51" s="579"/>
      <c r="W51" s="579"/>
      <c r="X51" s="579"/>
      <c r="Y51" s="579"/>
      <c r="Z51" s="579"/>
    </row>
    <row r="52" spans="1:26" ht="12.75" customHeight="1">
      <c r="A52" s="581" t="s">
        <v>913</v>
      </c>
      <c r="B52" s="75" t="s">
        <v>899</v>
      </c>
      <c r="C52" s="77" t="s">
        <v>900</v>
      </c>
      <c r="D52" s="75" t="s">
        <v>914</v>
      </c>
      <c r="E52" s="77" t="s">
        <v>915</v>
      </c>
      <c r="F52" s="78">
        <v>50</v>
      </c>
      <c r="G52" s="77" t="s">
        <v>702</v>
      </c>
      <c r="H52" s="75" t="s">
        <v>910</v>
      </c>
      <c r="I52" s="77" t="s">
        <v>916</v>
      </c>
      <c r="J52" s="78" t="s">
        <v>712</v>
      </c>
      <c r="K52" s="77" t="s">
        <v>917</v>
      </c>
      <c r="L52" s="78" t="s">
        <v>918</v>
      </c>
      <c r="M52" s="77" t="s">
        <v>917</v>
      </c>
      <c r="N52" s="579"/>
      <c r="O52" s="579"/>
      <c r="P52" s="579"/>
      <c r="Q52" s="579"/>
      <c r="R52" s="579"/>
      <c r="S52" s="579"/>
      <c r="T52" s="579"/>
      <c r="U52" s="579"/>
      <c r="V52" s="579"/>
      <c r="W52" s="579"/>
      <c r="X52" s="579"/>
      <c r="Y52" s="579"/>
      <c r="Z52" s="579"/>
    </row>
    <row r="53" spans="1:26" ht="12.75" customHeight="1">
      <c r="A53" s="581" t="s">
        <v>919</v>
      </c>
      <c r="B53" s="75" t="s">
        <v>899</v>
      </c>
      <c r="C53" s="77" t="s">
        <v>900</v>
      </c>
      <c r="D53" s="75" t="s">
        <v>914</v>
      </c>
      <c r="E53" s="77" t="s">
        <v>909</v>
      </c>
      <c r="F53" s="78">
        <v>51</v>
      </c>
      <c r="G53" s="77" t="s">
        <v>702</v>
      </c>
      <c r="H53" s="75" t="s">
        <v>910</v>
      </c>
      <c r="I53" s="77" t="s">
        <v>916</v>
      </c>
      <c r="J53" s="78" t="s">
        <v>712</v>
      </c>
      <c r="K53" s="77" t="s">
        <v>920</v>
      </c>
      <c r="L53" s="78" t="s">
        <v>918</v>
      </c>
      <c r="M53" s="77" t="s">
        <v>920</v>
      </c>
      <c r="N53" s="579"/>
      <c r="O53" s="579"/>
      <c r="P53" s="579"/>
      <c r="Q53" s="579"/>
      <c r="R53" s="579"/>
      <c r="S53" s="579"/>
      <c r="T53" s="579"/>
      <c r="U53" s="579"/>
      <c r="V53" s="579"/>
      <c r="W53" s="579"/>
      <c r="X53" s="579"/>
      <c r="Y53" s="579"/>
      <c r="Z53" s="579"/>
    </row>
    <row r="54" spans="1:26" ht="12.75" customHeight="1">
      <c r="A54" s="581" t="s">
        <v>921</v>
      </c>
      <c r="B54" s="75" t="s">
        <v>899</v>
      </c>
      <c r="C54" s="77" t="s">
        <v>900</v>
      </c>
      <c r="D54" s="75" t="s">
        <v>914</v>
      </c>
      <c r="E54" s="77" t="s">
        <v>922</v>
      </c>
      <c r="F54" s="78">
        <v>52</v>
      </c>
      <c r="G54" s="77" t="s">
        <v>702</v>
      </c>
      <c r="H54" s="75" t="s">
        <v>910</v>
      </c>
      <c r="I54" s="77" t="s">
        <v>916</v>
      </c>
      <c r="J54" s="78" t="s">
        <v>903</v>
      </c>
      <c r="K54" s="77" t="s">
        <v>923</v>
      </c>
      <c r="L54" s="78" t="s">
        <v>918</v>
      </c>
      <c r="M54" s="77" t="s">
        <v>923</v>
      </c>
      <c r="N54" s="579"/>
      <c r="O54" s="579"/>
      <c r="P54" s="579"/>
      <c r="Q54" s="579"/>
      <c r="R54" s="579"/>
      <c r="S54" s="579"/>
      <c r="T54" s="579"/>
      <c r="U54" s="579"/>
      <c r="V54" s="579"/>
      <c r="W54" s="579"/>
      <c r="X54" s="579"/>
      <c r="Y54" s="579"/>
      <c r="Z54" s="579"/>
    </row>
    <row r="55" spans="1:26" ht="12.75" customHeight="1">
      <c r="A55" s="581" t="s">
        <v>924</v>
      </c>
      <c r="B55" s="75" t="s">
        <v>899</v>
      </c>
      <c r="C55" s="77" t="s">
        <v>900</v>
      </c>
      <c r="D55" s="75" t="s">
        <v>914</v>
      </c>
      <c r="E55" s="77" t="s">
        <v>925</v>
      </c>
      <c r="F55" s="78">
        <v>53</v>
      </c>
      <c r="G55" s="77" t="s">
        <v>702</v>
      </c>
      <c r="H55" s="75" t="s">
        <v>910</v>
      </c>
      <c r="I55" s="77" t="s">
        <v>916</v>
      </c>
      <c r="J55" s="75" t="s">
        <v>712</v>
      </c>
      <c r="K55" s="77" t="s">
        <v>926</v>
      </c>
      <c r="L55" s="75" t="s">
        <v>927</v>
      </c>
      <c r="M55" s="77" t="s">
        <v>926</v>
      </c>
      <c r="N55" s="579"/>
      <c r="O55" s="579"/>
      <c r="P55" s="579"/>
      <c r="Q55" s="579"/>
      <c r="R55" s="579"/>
      <c r="S55" s="579"/>
      <c r="T55" s="579"/>
      <c r="U55" s="579"/>
      <c r="V55" s="579"/>
      <c r="W55" s="579"/>
      <c r="X55" s="579"/>
      <c r="Y55" s="579"/>
      <c r="Z55" s="579"/>
    </row>
    <row r="56" spans="1:26" ht="12.75" customHeight="1">
      <c r="A56" s="581" t="s">
        <v>928</v>
      </c>
      <c r="B56" s="75" t="s">
        <v>899</v>
      </c>
      <c r="C56" s="77" t="s">
        <v>900</v>
      </c>
      <c r="D56" s="75" t="s">
        <v>914</v>
      </c>
      <c r="E56" s="77" t="s">
        <v>929</v>
      </c>
      <c r="F56" s="78">
        <v>54</v>
      </c>
      <c r="G56" s="77" t="s">
        <v>702</v>
      </c>
      <c r="H56" s="75" t="s">
        <v>910</v>
      </c>
      <c r="I56" s="77" t="s">
        <v>916</v>
      </c>
      <c r="J56" s="75" t="s">
        <v>712</v>
      </c>
      <c r="K56" s="77" t="s">
        <v>930</v>
      </c>
      <c r="L56" s="78" t="s">
        <v>425</v>
      </c>
      <c r="M56" s="77" t="s">
        <v>930</v>
      </c>
      <c r="N56" s="579"/>
      <c r="O56" s="579"/>
      <c r="P56" s="579"/>
      <c r="Q56" s="579"/>
      <c r="R56" s="579"/>
      <c r="S56" s="579"/>
      <c r="T56" s="579"/>
      <c r="U56" s="579"/>
      <c r="V56" s="579"/>
      <c r="W56" s="579"/>
      <c r="X56" s="579"/>
      <c r="Y56" s="579"/>
      <c r="Z56" s="579"/>
    </row>
    <row r="57" spans="1:26" ht="12.75" customHeight="1">
      <c r="A57" s="581" t="s">
        <v>931</v>
      </c>
      <c r="B57" s="78" t="s">
        <v>899</v>
      </c>
      <c r="C57" s="77" t="s">
        <v>900</v>
      </c>
      <c r="D57" s="78" t="s">
        <v>914</v>
      </c>
      <c r="E57" s="77" t="s">
        <v>932</v>
      </c>
      <c r="F57" s="78">
        <v>55</v>
      </c>
      <c r="G57" s="77" t="s">
        <v>702</v>
      </c>
      <c r="H57" s="78" t="s">
        <v>910</v>
      </c>
      <c r="I57" s="77" t="s">
        <v>916</v>
      </c>
      <c r="J57" s="78" t="s">
        <v>933</v>
      </c>
      <c r="K57" s="77" t="s">
        <v>934</v>
      </c>
      <c r="L57" s="78" t="s">
        <v>927</v>
      </c>
      <c r="M57" s="77" t="s">
        <v>935</v>
      </c>
      <c r="N57" s="579"/>
      <c r="O57" s="579"/>
      <c r="P57" s="579"/>
      <c r="Q57" s="579"/>
      <c r="R57" s="579"/>
      <c r="S57" s="579"/>
      <c r="T57" s="579"/>
      <c r="U57" s="579"/>
      <c r="V57" s="579"/>
      <c r="W57" s="579"/>
      <c r="X57" s="579"/>
      <c r="Y57" s="579"/>
      <c r="Z57" s="579"/>
    </row>
    <row r="58" spans="1:26" ht="12.75" customHeight="1">
      <c r="A58" s="581" t="s">
        <v>936</v>
      </c>
      <c r="B58" s="78" t="s">
        <v>899</v>
      </c>
      <c r="C58" s="77" t="s">
        <v>900</v>
      </c>
      <c r="D58" s="78" t="s">
        <v>914</v>
      </c>
      <c r="E58" s="77" t="s">
        <v>937</v>
      </c>
      <c r="F58" s="78">
        <v>56</v>
      </c>
      <c r="G58" s="77" t="s">
        <v>702</v>
      </c>
      <c r="H58" s="78" t="s">
        <v>910</v>
      </c>
      <c r="I58" s="77" t="s">
        <v>916</v>
      </c>
      <c r="J58" s="78" t="s">
        <v>903</v>
      </c>
      <c r="K58" s="77" t="s">
        <v>938</v>
      </c>
      <c r="L58" s="78" t="s">
        <v>595</v>
      </c>
      <c r="M58" s="77" t="s">
        <v>938</v>
      </c>
      <c r="N58" s="579"/>
      <c r="O58" s="579"/>
      <c r="P58" s="579"/>
      <c r="Q58" s="579"/>
      <c r="R58" s="579"/>
      <c r="S58" s="579"/>
      <c r="T58" s="579"/>
      <c r="U58" s="579"/>
      <c r="V58" s="579"/>
      <c r="W58" s="579"/>
      <c r="X58" s="579"/>
      <c r="Y58" s="579"/>
      <c r="Z58" s="579"/>
    </row>
    <row r="59" spans="1:26" ht="12.75" customHeight="1">
      <c r="A59" s="581" t="s">
        <v>939</v>
      </c>
      <c r="B59" s="75" t="s">
        <v>899</v>
      </c>
      <c r="C59" s="77" t="s">
        <v>900</v>
      </c>
      <c r="D59" s="75" t="s">
        <v>914</v>
      </c>
      <c r="E59" s="77" t="s">
        <v>940</v>
      </c>
      <c r="F59" s="78">
        <v>57</v>
      </c>
      <c r="G59" s="77" t="s">
        <v>702</v>
      </c>
      <c r="H59" s="75" t="s">
        <v>910</v>
      </c>
      <c r="I59" s="77" t="s">
        <v>916</v>
      </c>
      <c r="J59" s="75" t="s">
        <v>712</v>
      </c>
      <c r="K59" s="77" t="s">
        <v>934</v>
      </c>
      <c r="L59" s="78" t="s">
        <v>927</v>
      </c>
      <c r="M59" s="77" t="s">
        <v>935</v>
      </c>
      <c r="N59" s="579"/>
      <c r="O59" s="579"/>
      <c r="P59" s="579"/>
      <c r="Q59" s="579"/>
      <c r="R59" s="579"/>
      <c r="S59" s="579"/>
      <c r="T59" s="579"/>
      <c r="U59" s="579"/>
      <c r="V59" s="579"/>
      <c r="W59" s="579"/>
      <c r="X59" s="579"/>
      <c r="Y59" s="579"/>
      <c r="Z59" s="579"/>
    </row>
    <row r="60" spans="1:26" ht="12.75" customHeight="1">
      <c r="A60" s="581" t="s">
        <v>941</v>
      </c>
      <c r="B60" s="75" t="s">
        <v>899</v>
      </c>
      <c r="C60" s="77" t="s">
        <v>900</v>
      </c>
      <c r="D60" s="78" t="s">
        <v>914</v>
      </c>
      <c r="E60" s="77" t="s">
        <v>942</v>
      </c>
      <c r="F60" s="78">
        <v>58</v>
      </c>
      <c r="G60" s="77" t="s">
        <v>702</v>
      </c>
      <c r="H60" s="75" t="s">
        <v>910</v>
      </c>
      <c r="I60" s="77" t="s">
        <v>916</v>
      </c>
      <c r="J60" s="78" t="s">
        <v>712</v>
      </c>
      <c r="K60" s="77" t="s">
        <v>934</v>
      </c>
      <c r="L60" s="78" t="s">
        <v>927</v>
      </c>
      <c r="M60" s="77" t="s">
        <v>935</v>
      </c>
      <c r="N60" s="579"/>
      <c r="O60" s="579"/>
      <c r="P60" s="579"/>
      <c r="Q60" s="579"/>
      <c r="R60" s="579"/>
      <c r="S60" s="579"/>
      <c r="T60" s="579"/>
      <c r="U60" s="579"/>
      <c r="V60" s="579"/>
      <c r="W60" s="579"/>
      <c r="X60" s="579"/>
      <c r="Y60" s="579"/>
      <c r="Z60" s="579"/>
    </row>
    <row r="61" spans="1:26" ht="12.75" customHeight="1">
      <c r="A61" s="581" t="s">
        <v>943</v>
      </c>
      <c r="B61" s="75" t="s">
        <v>899</v>
      </c>
      <c r="C61" s="77" t="s">
        <v>900</v>
      </c>
      <c r="D61" s="78" t="s">
        <v>914</v>
      </c>
      <c r="E61" s="77" t="s">
        <v>944</v>
      </c>
      <c r="F61" s="78">
        <v>59</v>
      </c>
      <c r="G61" s="77" t="s">
        <v>702</v>
      </c>
      <c r="H61" s="75" t="s">
        <v>910</v>
      </c>
      <c r="I61" s="77" t="s">
        <v>916</v>
      </c>
      <c r="J61" s="75" t="s">
        <v>712</v>
      </c>
      <c r="K61" s="77" t="s">
        <v>945</v>
      </c>
      <c r="L61" s="78" t="s">
        <v>918</v>
      </c>
      <c r="M61" s="77" t="s">
        <v>946</v>
      </c>
      <c r="N61" s="579"/>
      <c r="O61" s="579"/>
      <c r="P61" s="579"/>
      <c r="Q61" s="579"/>
      <c r="R61" s="579"/>
      <c r="S61" s="579"/>
      <c r="T61" s="579"/>
      <c r="U61" s="579"/>
      <c r="V61" s="579"/>
      <c r="W61" s="579"/>
      <c r="X61" s="579"/>
      <c r="Y61" s="579"/>
      <c r="Z61" s="579"/>
    </row>
    <row r="62" spans="1:26" ht="12.75" customHeight="1">
      <c r="A62" s="581" t="s">
        <v>947</v>
      </c>
      <c r="B62" s="75" t="s">
        <v>899</v>
      </c>
      <c r="C62" s="77" t="s">
        <v>900</v>
      </c>
      <c r="D62" s="75" t="s">
        <v>914</v>
      </c>
      <c r="E62" s="77" t="s">
        <v>948</v>
      </c>
      <c r="F62" s="78">
        <v>60</v>
      </c>
      <c r="G62" s="77" t="s">
        <v>702</v>
      </c>
      <c r="H62" s="75" t="s">
        <v>910</v>
      </c>
      <c r="I62" s="77" t="s">
        <v>916</v>
      </c>
      <c r="J62" s="78" t="s">
        <v>712</v>
      </c>
      <c r="K62" s="77" t="s">
        <v>949</v>
      </c>
      <c r="L62" s="75" t="s">
        <v>950</v>
      </c>
      <c r="M62" s="77" t="s">
        <v>949</v>
      </c>
      <c r="N62" s="579"/>
      <c r="O62" s="579"/>
      <c r="P62" s="579"/>
      <c r="Q62" s="579"/>
      <c r="R62" s="579"/>
      <c r="S62" s="579"/>
      <c r="T62" s="579"/>
      <c r="U62" s="579"/>
      <c r="V62" s="579"/>
      <c r="W62" s="579"/>
      <c r="X62" s="579"/>
      <c r="Y62" s="579"/>
      <c r="Z62" s="579"/>
    </row>
    <row r="63" spans="1:26" ht="12.75" customHeight="1">
      <c r="A63" s="581" t="s">
        <v>951</v>
      </c>
      <c r="B63" s="75" t="s">
        <v>899</v>
      </c>
      <c r="C63" s="77" t="s">
        <v>900</v>
      </c>
      <c r="D63" s="75" t="s">
        <v>914</v>
      </c>
      <c r="E63" s="77" t="s">
        <v>952</v>
      </c>
      <c r="F63" s="78">
        <v>61</v>
      </c>
      <c r="G63" s="77" t="s">
        <v>702</v>
      </c>
      <c r="H63" s="75" t="s">
        <v>910</v>
      </c>
      <c r="I63" s="77" t="s">
        <v>916</v>
      </c>
      <c r="J63" s="75" t="s">
        <v>712</v>
      </c>
      <c r="K63" s="77" t="s">
        <v>934</v>
      </c>
      <c r="L63" s="75" t="s">
        <v>927</v>
      </c>
      <c r="M63" s="77" t="s">
        <v>935</v>
      </c>
      <c r="N63" s="579"/>
      <c r="O63" s="579"/>
      <c r="P63" s="579"/>
      <c r="Q63" s="579"/>
      <c r="R63" s="579"/>
      <c r="S63" s="579"/>
      <c r="T63" s="579"/>
      <c r="U63" s="579"/>
      <c r="V63" s="579"/>
      <c r="W63" s="579"/>
      <c r="X63" s="579"/>
      <c r="Y63" s="579"/>
      <c r="Z63" s="579"/>
    </row>
    <row r="64" spans="1:26" ht="12.75" customHeight="1">
      <c r="A64" s="581" t="s">
        <v>953</v>
      </c>
      <c r="B64" s="75" t="s">
        <v>899</v>
      </c>
      <c r="C64" s="77" t="s">
        <v>900</v>
      </c>
      <c r="D64" s="78" t="s">
        <v>954</v>
      </c>
      <c r="E64" s="77" t="s">
        <v>955</v>
      </c>
      <c r="F64" s="78">
        <v>62</v>
      </c>
      <c r="G64" s="77" t="s">
        <v>702</v>
      </c>
      <c r="H64" s="75" t="s">
        <v>910</v>
      </c>
      <c r="I64" s="77" t="s">
        <v>916</v>
      </c>
      <c r="J64" s="78" t="s">
        <v>903</v>
      </c>
      <c r="K64" s="77" t="s">
        <v>956</v>
      </c>
      <c r="L64" s="78" t="s">
        <v>957</v>
      </c>
      <c r="M64" s="77" t="s">
        <v>956</v>
      </c>
      <c r="N64" s="579"/>
      <c r="O64" s="579"/>
      <c r="P64" s="579"/>
      <c r="Q64" s="579"/>
      <c r="R64" s="579"/>
      <c r="S64" s="579"/>
      <c r="T64" s="579"/>
      <c r="U64" s="579"/>
      <c r="V64" s="579"/>
      <c r="W64" s="579"/>
      <c r="X64" s="579"/>
      <c r="Y64" s="579"/>
      <c r="Z64" s="579"/>
    </row>
    <row r="65" spans="1:26" ht="12.75" customHeight="1">
      <c r="A65" s="581" t="s">
        <v>958</v>
      </c>
      <c r="B65" s="78" t="s">
        <v>899</v>
      </c>
      <c r="C65" s="77" t="s">
        <v>900</v>
      </c>
      <c r="D65" s="78" t="s">
        <v>959</v>
      </c>
      <c r="E65" s="77" t="s">
        <v>960</v>
      </c>
      <c r="F65" s="78">
        <v>63</v>
      </c>
      <c r="G65" s="77" t="s">
        <v>702</v>
      </c>
      <c r="H65" s="75" t="s">
        <v>910</v>
      </c>
      <c r="I65" s="77" t="s">
        <v>961</v>
      </c>
      <c r="J65" s="78" t="s">
        <v>903</v>
      </c>
      <c r="K65" s="77" t="s">
        <v>962</v>
      </c>
      <c r="L65" s="78" t="s">
        <v>927</v>
      </c>
      <c r="M65" s="77" t="s">
        <v>963</v>
      </c>
      <c r="N65" s="579"/>
      <c r="O65" s="579"/>
      <c r="P65" s="579"/>
      <c r="Q65" s="579"/>
      <c r="R65" s="579"/>
      <c r="S65" s="579"/>
      <c r="T65" s="579"/>
      <c r="U65" s="579"/>
      <c r="V65" s="579"/>
      <c r="W65" s="579"/>
      <c r="X65" s="579"/>
      <c r="Y65" s="579"/>
      <c r="Z65" s="579"/>
    </row>
    <row r="66" spans="1:26" ht="12.75" customHeight="1">
      <c r="A66" s="581" t="s">
        <v>964</v>
      </c>
      <c r="B66" s="75" t="s">
        <v>899</v>
      </c>
      <c r="C66" s="77" t="s">
        <v>900</v>
      </c>
      <c r="D66" s="75" t="s">
        <v>959</v>
      </c>
      <c r="E66" s="77" t="s">
        <v>965</v>
      </c>
      <c r="F66" s="78">
        <v>64</v>
      </c>
      <c r="G66" s="77" t="s">
        <v>702</v>
      </c>
      <c r="H66" s="75" t="s">
        <v>910</v>
      </c>
      <c r="I66" s="77" t="s">
        <v>961</v>
      </c>
      <c r="J66" s="78" t="s">
        <v>933</v>
      </c>
      <c r="K66" s="77" t="s">
        <v>934</v>
      </c>
      <c r="L66" s="75" t="s">
        <v>927</v>
      </c>
      <c r="M66" s="77" t="s">
        <v>935</v>
      </c>
      <c r="N66" s="579"/>
      <c r="O66" s="579"/>
      <c r="P66" s="579"/>
      <c r="Q66" s="579"/>
      <c r="R66" s="579"/>
      <c r="S66" s="579"/>
      <c r="T66" s="579"/>
      <c r="U66" s="579"/>
      <c r="V66" s="579"/>
      <c r="W66" s="579"/>
      <c r="X66" s="579"/>
      <c r="Y66" s="579"/>
      <c r="Z66" s="579"/>
    </row>
    <row r="67" spans="1:26" ht="12.75" customHeight="1">
      <c r="A67" s="581" t="s">
        <v>966</v>
      </c>
      <c r="B67" s="75" t="s">
        <v>899</v>
      </c>
      <c r="C67" s="77" t="s">
        <v>900</v>
      </c>
      <c r="D67" s="75" t="s">
        <v>959</v>
      </c>
      <c r="E67" s="77" t="s">
        <v>967</v>
      </c>
      <c r="F67" s="78">
        <v>65</v>
      </c>
      <c r="G67" s="77" t="s">
        <v>702</v>
      </c>
      <c r="H67" s="78" t="s">
        <v>910</v>
      </c>
      <c r="I67" s="77" t="s">
        <v>961</v>
      </c>
      <c r="J67" s="78" t="s">
        <v>933</v>
      </c>
      <c r="K67" s="77" t="s">
        <v>934</v>
      </c>
      <c r="L67" s="75" t="s">
        <v>927</v>
      </c>
      <c r="M67" s="77" t="s">
        <v>935</v>
      </c>
      <c r="N67" s="579"/>
      <c r="O67" s="579"/>
      <c r="P67" s="579"/>
      <c r="Q67" s="579"/>
      <c r="R67" s="579"/>
      <c r="S67" s="579"/>
      <c r="T67" s="579"/>
      <c r="U67" s="579"/>
      <c r="V67" s="579"/>
      <c r="W67" s="579"/>
      <c r="X67" s="579"/>
      <c r="Y67" s="579"/>
      <c r="Z67" s="579"/>
    </row>
    <row r="68" spans="1:26" ht="12.75" customHeight="1">
      <c r="A68" s="581" t="s">
        <v>968</v>
      </c>
      <c r="B68" s="78" t="s">
        <v>899</v>
      </c>
      <c r="C68" s="77" t="s">
        <v>900</v>
      </c>
      <c r="D68" s="78" t="s">
        <v>969</v>
      </c>
      <c r="E68" s="77" t="s">
        <v>970</v>
      </c>
      <c r="F68" s="78">
        <v>66</v>
      </c>
      <c r="G68" s="77" t="s">
        <v>702</v>
      </c>
      <c r="H68" s="78" t="s">
        <v>910</v>
      </c>
      <c r="I68" s="77" t="s">
        <v>971</v>
      </c>
      <c r="J68" s="78" t="s">
        <v>972</v>
      </c>
      <c r="K68" s="77" t="s">
        <v>973</v>
      </c>
      <c r="L68" s="78" t="s">
        <v>973</v>
      </c>
      <c r="M68" s="77" t="s">
        <v>973</v>
      </c>
      <c r="N68" s="579"/>
      <c r="O68" s="579"/>
      <c r="P68" s="579"/>
      <c r="Q68" s="579"/>
      <c r="R68" s="579"/>
      <c r="S68" s="579"/>
      <c r="T68" s="579"/>
      <c r="U68" s="579"/>
      <c r="V68" s="579"/>
      <c r="W68" s="579"/>
      <c r="X68" s="579"/>
      <c r="Y68" s="579"/>
      <c r="Z68" s="579"/>
    </row>
    <row r="69" spans="1:26" ht="12.75" customHeight="1">
      <c r="A69" s="581" t="s">
        <v>974</v>
      </c>
      <c r="B69" s="78" t="s">
        <v>975</v>
      </c>
      <c r="C69" s="77" t="s">
        <v>900</v>
      </c>
      <c r="D69" s="78" t="s">
        <v>976</v>
      </c>
      <c r="E69" s="77" t="s">
        <v>977</v>
      </c>
      <c r="F69" s="78">
        <v>67</v>
      </c>
      <c r="G69" s="77" t="s">
        <v>702</v>
      </c>
      <c r="H69" s="75" t="s">
        <v>910</v>
      </c>
      <c r="I69" s="77" t="s">
        <v>911</v>
      </c>
      <c r="J69" s="78" t="s">
        <v>712</v>
      </c>
      <c r="K69" s="77" t="s">
        <v>978</v>
      </c>
      <c r="L69" s="78" t="s">
        <v>837</v>
      </c>
      <c r="M69" s="77" t="s">
        <v>978</v>
      </c>
      <c r="N69" s="579"/>
      <c r="O69" s="579"/>
      <c r="P69" s="579"/>
      <c r="Q69" s="579"/>
      <c r="R69" s="579"/>
      <c r="S69" s="579"/>
      <c r="T69" s="579"/>
      <c r="U69" s="579"/>
      <c r="V69" s="579"/>
      <c r="W69" s="579"/>
      <c r="X69" s="579"/>
      <c r="Y69" s="579"/>
      <c r="Z69" s="579"/>
    </row>
    <row r="70" spans="1:26" ht="12.75" customHeight="1">
      <c r="A70" s="581" t="s">
        <v>979</v>
      </c>
      <c r="B70" s="75" t="s">
        <v>975</v>
      </c>
      <c r="C70" s="77" t="s">
        <v>900</v>
      </c>
      <c r="D70" s="78" t="s">
        <v>976</v>
      </c>
      <c r="E70" s="77" t="s">
        <v>980</v>
      </c>
      <c r="F70" s="78">
        <v>68</v>
      </c>
      <c r="G70" s="77" t="s">
        <v>702</v>
      </c>
      <c r="H70" s="78" t="s">
        <v>910</v>
      </c>
      <c r="I70" s="77" t="s">
        <v>981</v>
      </c>
      <c r="J70" s="75" t="s">
        <v>903</v>
      </c>
      <c r="K70" s="77" t="s">
        <v>836</v>
      </c>
      <c r="L70" s="78" t="s">
        <v>837</v>
      </c>
      <c r="M70" s="77" t="s">
        <v>836</v>
      </c>
      <c r="N70" s="579"/>
      <c r="O70" s="579"/>
      <c r="P70" s="579"/>
      <c r="Q70" s="579"/>
      <c r="R70" s="579"/>
      <c r="S70" s="579"/>
      <c r="T70" s="579"/>
      <c r="U70" s="579"/>
      <c r="V70" s="579"/>
      <c r="W70" s="579"/>
      <c r="X70" s="579"/>
      <c r="Y70" s="579"/>
      <c r="Z70" s="579"/>
    </row>
    <row r="71" spans="1:26" ht="12.75" customHeight="1">
      <c r="A71" s="581" t="s">
        <v>982</v>
      </c>
      <c r="B71" s="75" t="s">
        <v>975</v>
      </c>
      <c r="C71" s="77" t="s">
        <v>900</v>
      </c>
      <c r="D71" s="75" t="s">
        <v>976</v>
      </c>
      <c r="E71" s="77" t="s">
        <v>983</v>
      </c>
      <c r="F71" s="78">
        <v>69</v>
      </c>
      <c r="G71" s="77" t="s">
        <v>702</v>
      </c>
      <c r="H71" s="75" t="s">
        <v>730</v>
      </c>
      <c r="I71" s="77" t="s">
        <v>731</v>
      </c>
      <c r="J71" s="78" t="s">
        <v>712</v>
      </c>
      <c r="K71" s="77" t="s">
        <v>984</v>
      </c>
      <c r="L71" s="75" t="s">
        <v>837</v>
      </c>
      <c r="M71" s="77" t="s">
        <v>984</v>
      </c>
      <c r="N71" s="579"/>
      <c r="O71" s="579"/>
      <c r="P71" s="579"/>
      <c r="Q71" s="579"/>
      <c r="R71" s="579"/>
      <c r="S71" s="579"/>
      <c r="T71" s="579"/>
      <c r="U71" s="579"/>
      <c r="V71" s="579"/>
      <c r="W71" s="579"/>
      <c r="X71" s="579"/>
      <c r="Y71" s="579"/>
      <c r="Z71" s="579"/>
    </row>
    <row r="72" spans="1:26" ht="12.75" customHeight="1">
      <c r="A72" s="581" t="s">
        <v>985</v>
      </c>
      <c r="B72" s="75" t="s">
        <v>975</v>
      </c>
      <c r="C72" s="77" t="s">
        <v>900</v>
      </c>
      <c r="D72" s="78" t="s">
        <v>986</v>
      </c>
      <c r="E72" s="77" t="s">
        <v>937</v>
      </c>
      <c r="F72" s="78">
        <v>70</v>
      </c>
      <c r="G72" s="77" t="s">
        <v>702</v>
      </c>
      <c r="H72" s="75" t="s">
        <v>703</v>
      </c>
      <c r="I72" s="77" t="s">
        <v>717</v>
      </c>
      <c r="J72" s="78" t="s">
        <v>903</v>
      </c>
      <c r="K72" s="77" t="s">
        <v>987</v>
      </c>
      <c r="L72" s="78" t="s">
        <v>595</v>
      </c>
      <c r="M72" s="77" t="s">
        <v>987</v>
      </c>
      <c r="N72" s="579"/>
      <c r="O72" s="579"/>
      <c r="P72" s="579"/>
      <c r="Q72" s="579"/>
      <c r="R72" s="579"/>
      <c r="S72" s="579"/>
      <c r="T72" s="579"/>
      <c r="U72" s="579"/>
      <c r="V72" s="579"/>
      <c r="W72" s="579"/>
      <c r="X72" s="579"/>
      <c r="Y72" s="579"/>
      <c r="Z72" s="579"/>
    </row>
    <row r="73" spans="1:26" ht="12.75" customHeight="1">
      <c r="A73" s="581" t="s">
        <v>988</v>
      </c>
      <c r="B73" s="75" t="s">
        <v>975</v>
      </c>
      <c r="C73" s="77" t="s">
        <v>900</v>
      </c>
      <c r="D73" s="75" t="s">
        <v>989</v>
      </c>
      <c r="E73" s="77" t="s">
        <v>990</v>
      </c>
      <c r="F73" s="78">
        <v>71</v>
      </c>
      <c r="G73" s="77" t="s">
        <v>702</v>
      </c>
      <c r="H73" s="75" t="s">
        <v>730</v>
      </c>
      <c r="I73" s="77" t="s">
        <v>731</v>
      </c>
      <c r="J73" s="78" t="s">
        <v>903</v>
      </c>
      <c r="K73" s="77" t="s">
        <v>991</v>
      </c>
      <c r="L73" s="75" t="s">
        <v>837</v>
      </c>
      <c r="M73" s="77" t="s">
        <v>991</v>
      </c>
      <c r="N73" s="579"/>
      <c r="O73" s="579"/>
      <c r="P73" s="579"/>
      <c r="Q73" s="579"/>
      <c r="R73" s="579"/>
      <c r="S73" s="579"/>
      <c r="T73" s="579"/>
      <c r="U73" s="579"/>
      <c r="V73" s="579"/>
      <c r="W73" s="579"/>
      <c r="X73" s="579"/>
      <c r="Y73" s="579"/>
      <c r="Z73" s="579"/>
    </row>
    <row r="74" spans="1:26" ht="12.75" customHeight="1">
      <c r="A74" s="581" t="s">
        <v>992</v>
      </c>
      <c r="B74" s="75" t="s">
        <v>975</v>
      </c>
      <c r="C74" s="77" t="s">
        <v>900</v>
      </c>
      <c r="D74" s="75" t="s">
        <v>989</v>
      </c>
      <c r="E74" s="77" t="s">
        <v>993</v>
      </c>
      <c r="F74" s="78">
        <v>72</v>
      </c>
      <c r="G74" s="77" t="s">
        <v>702</v>
      </c>
      <c r="H74" s="75" t="s">
        <v>730</v>
      </c>
      <c r="I74" s="77" t="s">
        <v>731</v>
      </c>
      <c r="J74" s="78" t="s">
        <v>845</v>
      </c>
      <c r="K74" s="77" t="s">
        <v>984</v>
      </c>
      <c r="L74" s="75" t="s">
        <v>837</v>
      </c>
      <c r="M74" s="77" t="s">
        <v>994</v>
      </c>
      <c r="N74" s="579"/>
      <c r="O74" s="579"/>
      <c r="P74" s="579"/>
      <c r="Q74" s="579"/>
      <c r="R74" s="579"/>
      <c r="S74" s="579"/>
      <c r="T74" s="579"/>
      <c r="U74" s="579"/>
      <c r="V74" s="579"/>
      <c r="W74" s="579"/>
      <c r="X74" s="579"/>
      <c r="Y74" s="579"/>
      <c r="Z74" s="579"/>
    </row>
    <row r="75" spans="1:26" ht="12.75" customHeight="1">
      <c r="A75" s="581" t="s">
        <v>995</v>
      </c>
      <c r="B75" s="75" t="s">
        <v>975</v>
      </c>
      <c r="C75" s="77" t="s">
        <v>900</v>
      </c>
      <c r="D75" s="75" t="s">
        <v>996</v>
      </c>
      <c r="E75" s="77" t="s">
        <v>997</v>
      </c>
      <c r="F75" s="78">
        <v>73</v>
      </c>
      <c r="G75" s="77" t="s">
        <v>702</v>
      </c>
      <c r="H75" s="75" t="s">
        <v>730</v>
      </c>
      <c r="I75" s="77" t="s">
        <v>731</v>
      </c>
      <c r="J75" s="75" t="s">
        <v>998</v>
      </c>
      <c r="K75" s="77" t="s">
        <v>999</v>
      </c>
      <c r="L75" s="75" t="s">
        <v>706</v>
      </c>
      <c r="M75" s="77" t="s">
        <v>999</v>
      </c>
      <c r="N75" s="579"/>
      <c r="O75" s="579"/>
      <c r="P75" s="579"/>
      <c r="Q75" s="579"/>
      <c r="R75" s="579"/>
      <c r="S75" s="579"/>
      <c r="T75" s="579"/>
      <c r="U75" s="579"/>
      <c r="V75" s="579"/>
      <c r="W75" s="579"/>
      <c r="X75" s="579"/>
      <c r="Y75" s="579"/>
      <c r="Z75" s="579"/>
    </row>
    <row r="76" spans="1:26" ht="12.75" customHeight="1">
      <c r="A76" s="581" t="s">
        <v>1000</v>
      </c>
      <c r="B76" s="75" t="s">
        <v>975</v>
      </c>
      <c r="C76" s="77" t="s">
        <v>900</v>
      </c>
      <c r="D76" s="75" t="s">
        <v>996</v>
      </c>
      <c r="E76" s="77" t="s">
        <v>1001</v>
      </c>
      <c r="F76" s="78">
        <v>74</v>
      </c>
      <c r="G76" s="77" t="s">
        <v>702</v>
      </c>
      <c r="H76" s="75" t="s">
        <v>730</v>
      </c>
      <c r="I76" s="77" t="s">
        <v>731</v>
      </c>
      <c r="J76" s="78" t="s">
        <v>1002</v>
      </c>
      <c r="K76" s="77" t="s">
        <v>1003</v>
      </c>
      <c r="L76" s="75" t="s">
        <v>706</v>
      </c>
      <c r="M76" s="77" t="s">
        <v>1003</v>
      </c>
      <c r="N76" s="579"/>
      <c r="O76" s="579"/>
      <c r="P76" s="579"/>
      <c r="Q76" s="579"/>
      <c r="R76" s="579"/>
      <c r="S76" s="579"/>
      <c r="T76" s="579"/>
      <c r="U76" s="579"/>
      <c r="V76" s="579"/>
      <c r="W76" s="579"/>
      <c r="X76" s="579"/>
      <c r="Y76" s="579"/>
      <c r="Z76" s="579"/>
    </row>
    <row r="77" spans="1:26" ht="12.75" customHeight="1">
      <c r="A77" s="581" t="s">
        <v>1004</v>
      </c>
      <c r="B77" s="75" t="s">
        <v>975</v>
      </c>
      <c r="C77" s="77" t="s">
        <v>900</v>
      </c>
      <c r="D77" s="78" t="s">
        <v>996</v>
      </c>
      <c r="E77" s="77" t="s">
        <v>1005</v>
      </c>
      <c r="F77" s="78">
        <v>75</v>
      </c>
      <c r="G77" s="77" t="s">
        <v>702</v>
      </c>
      <c r="H77" s="78" t="s">
        <v>730</v>
      </c>
      <c r="I77" s="77" t="s">
        <v>731</v>
      </c>
      <c r="J77" s="78" t="s">
        <v>712</v>
      </c>
      <c r="K77" s="77" t="s">
        <v>1006</v>
      </c>
      <c r="L77" s="75" t="s">
        <v>706</v>
      </c>
      <c r="M77" s="77" t="s">
        <v>1006</v>
      </c>
      <c r="N77" s="579"/>
      <c r="O77" s="579"/>
      <c r="P77" s="579"/>
      <c r="Q77" s="579"/>
      <c r="R77" s="579"/>
      <c r="S77" s="579"/>
      <c r="T77" s="579"/>
      <c r="U77" s="579"/>
      <c r="V77" s="579"/>
      <c r="W77" s="579"/>
      <c r="X77" s="579"/>
      <c r="Y77" s="579"/>
      <c r="Z77" s="579"/>
    </row>
    <row r="78" spans="1:26" ht="12.75" customHeight="1">
      <c r="A78" s="581" t="s">
        <v>1007</v>
      </c>
      <c r="B78" s="75" t="s">
        <v>975</v>
      </c>
      <c r="C78" s="77" t="s">
        <v>900</v>
      </c>
      <c r="D78" s="78" t="s">
        <v>996</v>
      </c>
      <c r="E78" s="77" t="s">
        <v>1008</v>
      </c>
      <c r="F78" s="78">
        <v>76</v>
      </c>
      <c r="G78" s="77" t="s">
        <v>702</v>
      </c>
      <c r="H78" s="78" t="s">
        <v>730</v>
      </c>
      <c r="I78" s="77" t="s">
        <v>731</v>
      </c>
      <c r="J78" s="75" t="s">
        <v>712</v>
      </c>
      <c r="K78" s="77" t="s">
        <v>1009</v>
      </c>
      <c r="L78" s="75" t="s">
        <v>706</v>
      </c>
      <c r="M78" s="77" t="s">
        <v>1009</v>
      </c>
      <c r="N78" s="579"/>
      <c r="O78" s="579"/>
      <c r="P78" s="579"/>
      <c r="Q78" s="579"/>
      <c r="R78" s="579"/>
      <c r="S78" s="579"/>
      <c r="T78" s="579"/>
      <c r="U78" s="579"/>
      <c r="V78" s="579"/>
      <c r="W78" s="579"/>
      <c r="X78" s="579"/>
      <c r="Y78" s="579"/>
      <c r="Z78" s="579"/>
    </row>
    <row r="79" spans="1:26" ht="12.75" customHeight="1">
      <c r="A79" s="581" t="s">
        <v>1010</v>
      </c>
      <c r="B79" s="78" t="s">
        <v>975</v>
      </c>
      <c r="C79" s="77" t="s">
        <v>900</v>
      </c>
      <c r="D79" s="78" t="s">
        <v>996</v>
      </c>
      <c r="E79" s="77" t="s">
        <v>1011</v>
      </c>
      <c r="F79" s="78">
        <v>77</v>
      </c>
      <c r="G79" s="77" t="s">
        <v>702</v>
      </c>
      <c r="H79" s="78" t="s">
        <v>730</v>
      </c>
      <c r="I79" s="77" t="s">
        <v>731</v>
      </c>
      <c r="J79" s="75" t="s">
        <v>1012</v>
      </c>
      <c r="K79" s="77" t="s">
        <v>1013</v>
      </c>
      <c r="L79" s="75" t="s">
        <v>706</v>
      </c>
      <c r="M79" s="77" t="s">
        <v>1013</v>
      </c>
      <c r="N79" s="579"/>
      <c r="O79" s="579"/>
      <c r="P79" s="579"/>
      <c r="Q79" s="579"/>
      <c r="R79" s="579"/>
      <c r="S79" s="579"/>
      <c r="T79" s="579"/>
      <c r="U79" s="579"/>
      <c r="V79" s="579"/>
      <c r="W79" s="579"/>
      <c r="X79" s="579"/>
      <c r="Y79" s="579"/>
      <c r="Z79" s="579"/>
    </row>
    <row r="80" spans="1:26" ht="12.75" customHeight="1">
      <c r="A80" s="581" t="s">
        <v>1014</v>
      </c>
      <c r="B80" s="78" t="s">
        <v>975</v>
      </c>
      <c r="C80" s="77" t="s">
        <v>900</v>
      </c>
      <c r="D80" s="78" t="s">
        <v>1015</v>
      </c>
      <c r="E80" s="77" t="s">
        <v>1016</v>
      </c>
      <c r="F80" s="78">
        <v>78</v>
      </c>
      <c r="G80" s="77" t="s">
        <v>702</v>
      </c>
      <c r="H80" s="78" t="s">
        <v>703</v>
      </c>
      <c r="I80" s="77" t="s">
        <v>704</v>
      </c>
      <c r="J80" s="75" t="s">
        <v>712</v>
      </c>
      <c r="K80" s="77" t="s">
        <v>1017</v>
      </c>
      <c r="L80" s="78" t="s">
        <v>706</v>
      </c>
      <c r="M80" s="77" t="s">
        <v>1017</v>
      </c>
      <c r="N80" s="579"/>
      <c r="O80" s="579"/>
      <c r="P80" s="579"/>
      <c r="Q80" s="579"/>
      <c r="R80" s="579"/>
      <c r="S80" s="579"/>
      <c r="T80" s="579"/>
      <c r="U80" s="579"/>
      <c r="V80" s="579"/>
      <c r="W80" s="579"/>
      <c r="X80" s="579"/>
      <c r="Y80" s="579"/>
      <c r="Z80" s="579"/>
    </row>
    <row r="81" spans="1:26" ht="12.75" customHeight="1">
      <c r="A81" s="581" t="s">
        <v>1018</v>
      </c>
      <c r="B81" s="75" t="s">
        <v>975</v>
      </c>
      <c r="C81" s="77" t="s">
        <v>900</v>
      </c>
      <c r="D81" s="78" t="s">
        <v>1019</v>
      </c>
      <c r="E81" s="77" t="s">
        <v>1020</v>
      </c>
      <c r="F81" s="78">
        <v>79</v>
      </c>
      <c r="G81" s="77" t="s">
        <v>702</v>
      </c>
      <c r="H81" s="75" t="s">
        <v>910</v>
      </c>
      <c r="I81" s="77" t="s">
        <v>916</v>
      </c>
      <c r="J81" s="78" t="s">
        <v>712</v>
      </c>
      <c r="K81" s="77" t="s">
        <v>1021</v>
      </c>
      <c r="L81" s="78" t="s">
        <v>706</v>
      </c>
      <c r="M81" s="77" t="s">
        <v>1021</v>
      </c>
      <c r="N81" s="579"/>
      <c r="O81" s="579"/>
      <c r="P81" s="579"/>
      <c r="Q81" s="579"/>
      <c r="R81" s="579"/>
      <c r="S81" s="579"/>
      <c r="T81" s="579"/>
      <c r="U81" s="579"/>
      <c r="V81" s="579"/>
      <c r="W81" s="579"/>
      <c r="X81" s="579"/>
      <c r="Y81" s="579"/>
      <c r="Z81" s="579"/>
    </row>
    <row r="82" spans="1:26" ht="12.75" customHeight="1">
      <c r="A82" s="581" t="s">
        <v>1022</v>
      </c>
      <c r="B82" s="75" t="s">
        <v>975</v>
      </c>
      <c r="C82" s="77" t="s">
        <v>900</v>
      </c>
      <c r="D82" s="78" t="s">
        <v>1023</v>
      </c>
      <c r="E82" s="77" t="s">
        <v>1024</v>
      </c>
      <c r="F82" s="78">
        <v>80</v>
      </c>
      <c r="G82" s="77" t="s">
        <v>702</v>
      </c>
      <c r="H82" s="78" t="s">
        <v>703</v>
      </c>
      <c r="I82" s="77" t="s">
        <v>717</v>
      </c>
      <c r="J82" s="78" t="s">
        <v>712</v>
      </c>
      <c r="K82" s="77" t="s">
        <v>1025</v>
      </c>
      <c r="L82" s="78" t="s">
        <v>1025</v>
      </c>
      <c r="M82" s="77" t="s">
        <v>1025</v>
      </c>
      <c r="N82" s="579"/>
      <c r="O82" s="579"/>
      <c r="P82" s="579"/>
      <c r="Q82" s="579"/>
      <c r="R82" s="579"/>
      <c r="S82" s="579"/>
      <c r="T82" s="579"/>
      <c r="U82" s="579"/>
      <c r="V82" s="579"/>
      <c r="W82" s="579"/>
      <c r="X82" s="579"/>
      <c r="Y82" s="579"/>
      <c r="Z82" s="579"/>
    </row>
    <row r="83" spans="1:26" ht="12.75" customHeight="1">
      <c r="A83" s="581" t="s">
        <v>1026</v>
      </c>
      <c r="B83" s="75" t="s">
        <v>975</v>
      </c>
      <c r="C83" s="77" t="s">
        <v>900</v>
      </c>
      <c r="D83" s="78" t="s">
        <v>1027</v>
      </c>
      <c r="E83" s="77" t="s">
        <v>1028</v>
      </c>
      <c r="F83" s="78">
        <v>81</v>
      </c>
      <c r="G83" s="77" t="s">
        <v>702</v>
      </c>
      <c r="H83" s="78" t="s">
        <v>703</v>
      </c>
      <c r="I83" s="77" t="s">
        <v>704</v>
      </c>
      <c r="J83" s="78" t="s">
        <v>1029</v>
      </c>
      <c r="K83" s="77" t="s">
        <v>984</v>
      </c>
      <c r="L83" s="78" t="s">
        <v>837</v>
      </c>
      <c r="M83" s="77" t="s">
        <v>1030</v>
      </c>
      <c r="N83" s="579"/>
      <c r="O83" s="579"/>
      <c r="P83" s="579"/>
      <c r="Q83" s="579"/>
      <c r="R83" s="579"/>
      <c r="S83" s="579"/>
      <c r="T83" s="579"/>
      <c r="U83" s="579"/>
      <c r="V83" s="579"/>
      <c r="W83" s="579"/>
      <c r="X83" s="579"/>
      <c r="Y83" s="579"/>
      <c r="Z83" s="579"/>
    </row>
    <row r="84" spans="1:26" ht="12.75" customHeight="1">
      <c r="A84" s="581" t="s">
        <v>1031</v>
      </c>
      <c r="B84" s="75" t="s">
        <v>975</v>
      </c>
      <c r="C84" s="77" t="s">
        <v>900</v>
      </c>
      <c r="D84" s="78" t="s">
        <v>1032</v>
      </c>
      <c r="E84" s="77" t="s">
        <v>1033</v>
      </c>
      <c r="F84" s="78">
        <v>82</v>
      </c>
      <c r="G84" s="77" t="s">
        <v>1034</v>
      </c>
      <c r="H84" s="78" t="s">
        <v>1035</v>
      </c>
      <c r="I84" s="77" t="s">
        <v>1036</v>
      </c>
      <c r="J84" s="75" t="s">
        <v>933</v>
      </c>
      <c r="K84" s="77" t="s">
        <v>1037</v>
      </c>
      <c r="L84" s="78" t="s">
        <v>927</v>
      </c>
      <c r="M84" s="77" t="s">
        <v>1037</v>
      </c>
      <c r="N84" s="579"/>
      <c r="O84" s="579"/>
      <c r="P84" s="579"/>
      <c r="Q84" s="579"/>
      <c r="R84" s="579"/>
      <c r="S84" s="579"/>
      <c r="T84" s="579"/>
      <c r="U84" s="579"/>
      <c r="V84" s="579"/>
      <c r="W84" s="579"/>
      <c r="X84" s="579"/>
      <c r="Y84" s="579"/>
      <c r="Z84" s="579"/>
    </row>
    <row r="85" spans="1:26" ht="12.75" customHeight="1">
      <c r="A85" s="581" t="s">
        <v>1038</v>
      </c>
      <c r="B85" s="75" t="s">
        <v>975</v>
      </c>
      <c r="C85" s="77" t="s">
        <v>900</v>
      </c>
      <c r="D85" s="78" t="s">
        <v>1039</v>
      </c>
      <c r="E85" s="77" t="s">
        <v>1040</v>
      </c>
      <c r="F85" s="78">
        <v>83</v>
      </c>
      <c r="G85" s="77" t="s">
        <v>702</v>
      </c>
      <c r="H85" s="75" t="s">
        <v>703</v>
      </c>
      <c r="I85" s="77" t="s">
        <v>717</v>
      </c>
      <c r="J85" s="78" t="s">
        <v>712</v>
      </c>
      <c r="K85" s="77" t="s">
        <v>1041</v>
      </c>
      <c r="L85" s="78" t="s">
        <v>706</v>
      </c>
      <c r="M85" s="77" t="s">
        <v>1041</v>
      </c>
      <c r="N85" s="579"/>
      <c r="O85" s="579"/>
      <c r="P85" s="579"/>
      <c r="Q85" s="579"/>
      <c r="R85" s="579"/>
      <c r="S85" s="579"/>
      <c r="T85" s="579"/>
      <c r="U85" s="579"/>
      <c r="V85" s="579"/>
      <c r="W85" s="579"/>
      <c r="X85" s="579"/>
      <c r="Y85" s="579"/>
      <c r="Z85" s="579"/>
    </row>
    <row r="86" spans="1:26" ht="12.75" customHeight="1">
      <c r="A86" s="581" t="s">
        <v>1042</v>
      </c>
      <c r="B86" s="75" t="s">
        <v>975</v>
      </c>
      <c r="C86" s="77" t="s">
        <v>900</v>
      </c>
      <c r="D86" s="75" t="s">
        <v>1043</v>
      </c>
      <c r="E86" s="77" t="s">
        <v>1044</v>
      </c>
      <c r="F86" s="78">
        <v>84</v>
      </c>
      <c r="G86" s="77" t="s">
        <v>702</v>
      </c>
      <c r="H86" s="75" t="s">
        <v>730</v>
      </c>
      <c r="I86" s="77" t="s">
        <v>731</v>
      </c>
      <c r="J86" s="78" t="s">
        <v>712</v>
      </c>
      <c r="K86" s="77" t="s">
        <v>1045</v>
      </c>
      <c r="L86" s="78" t="s">
        <v>837</v>
      </c>
      <c r="M86" s="77" t="s">
        <v>1045</v>
      </c>
      <c r="N86" s="579"/>
      <c r="O86" s="579"/>
      <c r="P86" s="579"/>
      <c r="Q86" s="579"/>
      <c r="R86" s="579"/>
      <c r="S86" s="579"/>
      <c r="T86" s="579"/>
      <c r="U86" s="579"/>
      <c r="V86" s="579"/>
      <c r="W86" s="579"/>
      <c r="X86" s="579"/>
      <c r="Y86" s="579"/>
      <c r="Z86" s="579"/>
    </row>
    <row r="87" spans="1:26" ht="12.75" customHeight="1">
      <c r="A87" s="581" t="s">
        <v>1046</v>
      </c>
      <c r="B87" s="75" t="s">
        <v>975</v>
      </c>
      <c r="C87" s="77" t="s">
        <v>900</v>
      </c>
      <c r="D87" s="78" t="s">
        <v>1047</v>
      </c>
      <c r="E87" s="77" t="s">
        <v>932</v>
      </c>
      <c r="F87" s="78">
        <v>85</v>
      </c>
      <c r="G87" s="77" t="s">
        <v>702</v>
      </c>
      <c r="H87" s="78" t="s">
        <v>730</v>
      </c>
      <c r="I87" s="77" t="s">
        <v>1048</v>
      </c>
      <c r="J87" s="78" t="s">
        <v>933</v>
      </c>
      <c r="K87" s="77" t="s">
        <v>934</v>
      </c>
      <c r="L87" s="78" t="s">
        <v>927</v>
      </c>
      <c r="M87" s="77" t="s">
        <v>935</v>
      </c>
      <c r="N87" s="579"/>
      <c r="O87" s="579"/>
      <c r="P87" s="579"/>
      <c r="Q87" s="579"/>
      <c r="R87" s="579"/>
      <c r="S87" s="579"/>
      <c r="T87" s="579"/>
      <c r="U87" s="579"/>
      <c r="V87" s="579"/>
      <c r="W87" s="579"/>
      <c r="X87" s="579"/>
      <c r="Y87" s="579"/>
      <c r="Z87" s="579"/>
    </row>
    <row r="88" spans="1:26" ht="12.75" customHeight="1">
      <c r="A88" s="581" t="s">
        <v>1049</v>
      </c>
      <c r="B88" s="75" t="s">
        <v>975</v>
      </c>
      <c r="C88" s="77" t="s">
        <v>900</v>
      </c>
      <c r="D88" s="78" t="s">
        <v>1047</v>
      </c>
      <c r="E88" s="77" t="s">
        <v>729</v>
      </c>
      <c r="F88" s="78">
        <v>86</v>
      </c>
      <c r="G88" s="77" t="s">
        <v>702</v>
      </c>
      <c r="H88" s="75" t="s">
        <v>730</v>
      </c>
      <c r="I88" s="77" t="s">
        <v>1048</v>
      </c>
      <c r="J88" s="78" t="s">
        <v>791</v>
      </c>
      <c r="K88" s="77" t="s">
        <v>1050</v>
      </c>
      <c r="L88" s="78" t="s">
        <v>706</v>
      </c>
      <c r="M88" s="77" t="s">
        <v>1050</v>
      </c>
      <c r="N88" s="579"/>
      <c r="O88" s="579"/>
      <c r="P88" s="579"/>
      <c r="Q88" s="579"/>
      <c r="R88" s="579"/>
      <c r="S88" s="579"/>
      <c r="T88" s="579"/>
      <c r="U88" s="579"/>
      <c r="V88" s="579"/>
      <c r="W88" s="579"/>
      <c r="X88" s="579"/>
      <c r="Y88" s="579"/>
      <c r="Z88" s="579"/>
    </row>
    <row r="89" spans="1:26" ht="12.75" customHeight="1">
      <c r="A89" s="581" t="s">
        <v>1051</v>
      </c>
      <c r="B89" s="75" t="s">
        <v>975</v>
      </c>
      <c r="C89" s="77" t="s">
        <v>900</v>
      </c>
      <c r="D89" s="75" t="s">
        <v>1052</v>
      </c>
      <c r="E89" s="77" t="s">
        <v>1053</v>
      </c>
      <c r="F89" s="78">
        <v>87</v>
      </c>
      <c r="G89" s="77" t="s">
        <v>702</v>
      </c>
      <c r="H89" s="75" t="s">
        <v>703</v>
      </c>
      <c r="I89" s="77" t="s">
        <v>1054</v>
      </c>
      <c r="J89" s="78" t="s">
        <v>712</v>
      </c>
      <c r="K89" s="77" t="s">
        <v>1055</v>
      </c>
      <c r="L89" s="78" t="s">
        <v>1056</v>
      </c>
      <c r="M89" s="77" t="s">
        <v>1055</v>
      </c>
      <c r="N89" s="579"/>
      <c r="O89" s="579"/>
      <c r="P89" s="579"/>
      <c r="Q89" s="579"/>
      <c r="R89" s="579"/>
      <c r="S89" s="579"/>
      <c r="T89" s="579"/>
      <c r="U89" s="579"/>
      <c r="V89" s="579"/>
      <c r="W89" s="579"/>
      <c r="X89" s="579"/>
      <c r="Y89" s="579"/>
      <c r="Z89" s="579"/>
    </row>
    <row r="90" spans="1:26" ht="12.75" customHeight="1">
      <c r="A90" s="581" t="s">
        <v>1057</v>
      </c>
      <c r="B90" s="78" t="s">
        <v>975</v>
      </c>
      <c r="C90" s="77" t="s">
        <v>900</v>
      </c>
      <c r="D90" s="78" t="s">
        <v>1058</v>
      </c>
      <c r="E90" s="77" t="s">
        <v>1059</v>
      </c>
      <c r="F90" s="78">
        <v>88</v>
      </c>
      <c r="G90" s="77" t="s">
        <v>702</v>
      </c>
      <c r="H90" s="75" t="s">
        <v>703</v>
      </c>
      <c r="I90" s="77" t="s">
        <v>1054</v>
      </c>
      <c r="J90" s="78" t="s">
        <v>1060</v>
      </c>
      <c r="K90" s="77" t="s">
        <v>1061</v>
      </c>
      <c r="L90" s="75" t="s">
        <v>595</v>
      </c>
      <c r="M90" s="77" t="s">
        <v>1062</v>
      </c>
      <c r="N90" s="579"/>
      <c r="O90" s="579"/>
      <c r="P90" s="579"/>
      <c r="Q90" s="579"/>
      <c r="R90" s="579"/>
      <c r="S90" s="579"/>
      <c r="T90" s="579"/>
      <c r="U90" s="579"/>
      <c r="V90" s="579"/>
      <c r="W90" s="579"/>
      <c r="X90" s="579"/>
      <c r="Y90" s="579"/>
      <c r="Z90" s="579"/>
    </row>
    <row r="91" spans="1:26" ht="12.75" customHeight="1">
      <c r="A91" s="581" t="s">
        <v>1063</v>
      </c>
      <c r="B91" s="78" t="s">
        <v>975</v>
      </c>
      <c r="C91" s="77" t="s">
        <v>900</v>
      </c>
      <c r="D91" s="78" t="s">
        <v>1058</v>
      </c>
      <c r="E91" s="77" t="s">
        <v>1064</v>
      </c>
      <c r="F91" s="78">
        <v>89</v>
      </c>
      <c r="G91" s="77" t="s">
        <v>702</v>
      </c>
      <c r="H91" s="75" t="s">
        <v>703</v>
      </c>
      <c r="I91" s="77" t="s">
        <v>1054</v>
      </c>
      <c r="J91" s="78" t="s">
        <v>903</v>
      </c>
      <c r="K91" s="77" t="s">
        <v>1065</v>
      </c>
      <c r="L91" s="78" t="s">
        <v>706</v>
      </c>
      <c r="M91" s="77" t="s">
        <v>1065</v>
      </c>
      <c r="N91" s="579"/>
      <c r="O91" s="579"/>
      <c r="P91" s="579"/>
      <c r="Q91" s="579"/>
      <c r="R91" s="579"/>
      <c r="S91" s="579"/>
      <c r="T91" s="579"/>
      <c r="U91" s="579"/>
      <c r="V91" s="579"/>
      <c r="W91" s="579"/>
      <c r="X91" s="579"/>
      <c r="Y91" s="579"/>
      <c r="Z91" s="579"/>
    </row>
    <row r="92" spans="1:26" ht="12.75" customHeight="1">
      <c r="A92" s="581" t="s">
        <v>1066</v>
      </c>
      <c r="B92" s="75" t="s">
        <v>975</v>
      </c>
      <c r="C92" s="77" t="s">
        <v>900</v>
      </c>
      <c r="D92" s="75" t="s">
        <v>1058</v>
      </c>
      <c r="E92" s="77" t="s">
        <v>1067</v>
      </c>
      <c r="F92" s="78">
        <v>90</v>
      </c>
      <c r="G92" s="77" t="s">
        <v>702</v>
      </c>
      <c r="H92" s="75" t="s">
        <v>703</v>
      </c>
      <c r="I92" s="77" t="s">
        <v>1054</v>
      </c>
      <c r="J92" s="75" t="s">
        <v>903</v>
      </c>
      <c r="K92" s="77" t="s">
        <v>1068</v>
      </c>
      <c r="L92" s="75" t="s">
        <v>595</v>
      </c>
      <c r="M92" s="77" t="s">
        <v>1069</v>
      </c>
      <c r="N92" s="579"/>
      <c r="O92" s="579"/>
      <c r="P92" s="579"/>
      <c r="Q92" s="579"/>
      <c r="R92" s="579"/>
      <c r="S92" s="579"/>
      <c r="T92" s="579"/>
      <c r="U92" s="579"/>
      <c r="V92" s="579"/>
      <c r="W92" s="579"/>
      <c r="X92" s="579"/>
      <c r="Y92" s="579"/>
      <c r="Z92" s="579"/>
    </row>
    <row r="93" spans="1:26" ht="12.75" customHeight="1">
      <c r="A93" s="581" t="s">
        <v>1070</v>
      </c>
      <c r="B93" s="75" t="s">
        <v>975</v>
      </c>
      <c r="C93" s="77" t="s">
        <v>900</v>
      </c>
      <c r="D93" s="78" t="s">
        <v>1058</v>
      </c>
      <c r="E93" s="77" t="s">
        <v>1071</v>
      </c>
      <c r="F93" s="78">
        <v>91</v>
      </c>
      <c r="G93" s="77" t="s">
        <v>702</v>
      </c>
      <c r="H93" s="75" t="s">
        <v>703</v>
      </c>
      <c r="I93" s="77" t="s">
        <v>1054</v>
      </c>
      <c r="J93" s="78" t="s">
        <v>903</v>
      </c>
      <c r="K93" s="77" t="s">
        <v>1072</v>
      </c>
      <c r="L93" s="75" t="s">
        <v>595</v>
      </c>
      <c r="M93" s="77" t="s">
        <v>1073</v>
      </c>
      <c r="N93" s="579"/>
      <c r="O93" s="579"/>
      <c r="P93" s="579"/>
      <c r="Q93" s="579"/>
      <c r="R93" s="579"/>
      <c r="S93" s="579"/>
      <c r="T93" s="579"/>
      <c r="U93" s="579"/>
      <c r="V93" s="579"/>
      <c r="W93" s="579"/>
      <c r="X93" s="579"/>
      <c r="Y93" s="579"/>
      <c r="Z93" s="579"/>
    </row>
    <row r="94" spans="1:26" ht="12.75" customHeight="1">
      <c r="A94" s="581" t="s">
        <v>1074</v>
      </c>
      <c r="B94" s="75" t="s">
        <v>975</v>
      </c>
      <c r="C94" s="77" t="s">
        <v>900</v>
      </c>
      <c r="D94" s="78" t="s">
        <v>1075</v>
      </c>
      <c r="E94" s="77" t="s">
        <v>1076</v>
      </c>
      <c r="F94" s="78">
        <v>92</v>
      </c>
      <c r="G94" s="77" t="s">
        <v>702</v>
      </c>
      <c r="H94" s="75" t="s">
        <v>703</v>
      </c>
      <c r="I94" s="77" t="s">
        <v>717</v>
      </c>
      <c r="J94" s="78" t="s">
        <v>1077</v>
      </c>
      <c r="K94" s="77" t="s">
        <v>1078</v>
      </c>
      <c r="L94" s="78" t="s">
        <v>595</v>
      </c>
      <c r="M94" s="77" t="s">
        <v>1079</v>
      </c>
      <c r="N94" s="579"/>
      <c r="O94" s="579"/>
      <c r="P94" s="579"/>
      <c r="Q94" s="579"/>
      <c r="R94" s="579"/>
      <c r="S94" s="579"/>
      <c r="T94" s="579"/>
      <c r="U94" s="579"/>
      <c r="V94" s="579"/>
      <c r="W94" s="579"/>
      <c r="X94" s="579"/>
      <c r="Y94" s="579"/>
      <c r="Z94" s="579"/>
    </row>
    <row r="95" spans="1:26" ht="12.75" customHeight="1">
      <c r="A95" s="581" t="s">
        <v>1080</v>
      </c>
      <c r="B95" s="75" t="s">
        <v>975</v>
      </c>
      <c r="C95" s="77" t="s">
        <v>900</v>
      </c>
      <c r="D95" s="78" t="s">
        <v>1081</v>
      </c>
      <c r="E95" s="77" t="s">
        <v>1082</v>
      </c>
      <c r="F95" s="78">
        <v>93</v>
      </c>
      <c r="G95" s="77" t="s">
        <v>702</v>
      </c>
      <c r="H95" s="78" t="s">
        <v>703</v>
      </c>
      <c r="I95" s="77" t="s">
        <v>717</v>
      </c>
      <c r="J95" s="78" t="s">
        <v>718</v>
      </c>
      <c r="K95" s="77" t="s">
        <v>1083</v>
      </c>
      <c r="L95" s="78" t="s">
        <v>1025</v>
      </c>
      <c r="M95" s="77" t="s">
        <v>1025</v>
      </c>
      <c r="N95" s="579"/>
      <c r="O95" s="579"/>
      <c r="P95" s="579"/>
      <c r="Q95" s="579"/>
      <c r="R95" s="579"/>
      <c r="S95" s="579"/>
      <c r="T95" s="579"/>
      <c r="U95" s="579"/>
      <c r="V95" s="579"/>
      <c r="W95" s="579"/>
      <c r="X95" s="579"/>
      <c r="Y95" s="579"/>
      <c r="Z95" s="579"/>
    </row>
    <row r="96" spans="1:26" ht="12.75" customHeight="1">
      <c r="A96" s="581" t="s">
        <v>1084</v>
      </c>
      <c r="B96" s="75" t="s">
        <v>975</v>
      </c>
      <c r="C96" s="77" t="s">
        <v>900</v>
      </c>
      <c r="D96" s="78" t="s">
        <v>1085</v>
      </c>
      <c r="E96" s="77" t="s">
        <v>983</v>
      </c>
      <c r="F96" s="78">
        <v>94</v>
      </c>
      <c r="G96" s="77" t="s">
        <v>702</v>
      </c>
      <c r="H96" s="78" t="s">
        <v>730</v>
      </c>
      <c r="I96" s="77" t="s">
        <v>981</v>
      </c>
      <c r="J96" s="78" t="s">
        <v>1086</v>
      </c>
      <c r="K96" s="77" t="s">
        <v>836</v>
      </c>
      <c r="L96" s="78" t="s">
        <v>837</v>
      </c>
      <c r="M96" s="77" t="s">
        <v>836</v>
      </c>
      <c r="N96" s="579"/>
      <c r="O96" s="579"/>
      <c r="P96" s="579"/>
      <c r="Q96" s="579"/>
      <c r="R96" s="579"/>
      <c r="S96" s="579"/>
      <c r="T96" s="579"/>
      <c r="U96" s="579"/>
      <c r="V96" s="579"/>
      <c r="W96" s="579"/>
      <c r="X96" s="579"/>
      <c r="Y96" s="579"/>
      <c r="Z96" s="579"/>
    </row>
    <row r="97" spans="1:26" ht="12.75" customHeight="1">
      <c r="A97" s="581" t="s">
        <v>1087</v>
      </c>
      <c r="B97" s="78" t="s">
        <v>975</v>
      </c>
      <c r="C97" s="77" t="s">
        <v>900</v>
      </c>
      <c r="D97" s="78" t="s">
        <v>1088</v>
      </c>
      <c r="E97" s="77" t="s">
        <v>892</v>
      </c>
      <c r="F97" s="78">
        <v>95</v>
      </c>
      <c r="G97" s="77" t="s">
        <v>702</v>
      </c>
      <c r="H97" s="78" t="s">
        <v>703</v>
      </c>
      <c r="I97" s="77" t="s">
        <v>717</v>
      </c>
      <c r="J97" s="78" t="s">
        <v>1077</v>
      </c>
      <c r="K97" s="77" t="s">
        <v>1089</v>
      </c>
      <c r="L97" s="78" t="s">
        <v>595</v>
      </c>
      <c r="M97" s="77" t="s">
        <v>1089</v>
      </c>
      <c r="N97" s="579"/>
      <c r="O97" s="579"/>
      <c r="P97" s="579"/>
      <c r="Q97" s="579"/>
      <c r="R97" s="579"/>
      <c r="S97" s="579"/>
      <c r="T97" s="579"/>
      <c r="U97" s="579"/>
      <c r="V97" s="579"/>
      <c r="W97" s="579"/>
      <c r="X97" s="579"/>
      <c r="Y97" s="579"/>
      <c r="Z97" s="579"/>
    </row>
    <row r="98" spans="1:26" ht="12.75" customHeight="1">
      <c r="A98" s="583" t="s">
        <v>1090</v>
      </c>
      <c r="B98" s="583" t="s">
        <v>975</v>
      </c>
      <c r="C98" s="583" t="s">
        <v>900</v>
      </c>
      <c r="D98" s="583" t="s">
        <v>1058</v>
      </c>
      <c r="E98" s="583" t="s">
        <v>1064</v>
      </c>
      <c r="F98" s="583">
        <v>96</v>
      </c>
      <c r="G98" s="583" t="s">
        <v>702</v>
      </c>
      <c r="H98" s="583" t="s">
        <v>703</v>
      </c>
      <c r="I98" s="583" t="s">
        <v>1054</v>
      </c>
      <c r="J98" s="583" t="s">
        <v>903</v>
      </c>
      <c r="K98" s="583" t="s">
        <v>1065</v>
      </c>
      <c r="L98" s="583" t="s">
        <v>706</v>
      </c>
      <c r="M98" s="583" t="s">
        <v>1065</v>
      </c>
      <c r="N98" s="579"/>
      <c r="O98" s="579"/>
      <c r="P98" s="579"/>
      <c r="Q98" s="579"/>
      <c r="R98" s="579"/>
      <c r="S98" s="579"/>
      <c r="T98" s="579"/>
      <c r="U98" s="579"/>
      <c r="V98" s="579"/>
      <c r="W98" s="579"/>
      <c r="X98" s="579"/>
      <c r="Y98" s="579"/>
      <c r="Z98" s="579"/>
    </row>
    <row r="99" spans="1:26" ht="12.75" customHeight="1">
      <c r="A99" s="583" t="s">
        <v>1091</v>
      </c>
      <c r="B99" s="583" t="s">
        <v>975</v>
      </c>
      <c r="C99" s="583" t="s">
        <v>900</v>
      </c>
      <c r="D99" s="583" t="s">
        <v>1058</v>
      </c>
      <c r="E99" s="583" t="s">
        <v>1067</v>
      </c>
      <c r="F99" s="583">
        <v>97</v>
      </c>
      <c r="G99" s="583" t="s">
        <v>702</v>
      </c>
      <c r="H99" s="583" t="s">
        <v>703</v>
      </c>
      <c r="I99" s="583" t="s">
        <v>1054</v>
      </c>
      <c r="J99" s="583" t="s">
        <v>903</v>
      </c>
      <c r="K99" s="583" t="s">
        <v>1068</v>
      </c>
      <c r="L99" s="583" t="s">
        <v>595</v>
      </c>
      <c r="M99" s="583" t="s">
        <v>1068</v>
      </c>
      <c r="N99" s="579"/>
      <c r="O99" s="579"/>
      <c r="P99" s="579"/>
      <c r="Q99" s="579"/>
      <c r="R99" s="579"/>
      <c r="S99" s="579"/>
      <c r="T99" s="579"/>
      <c r="U99" s="579"/>
      <c r="V99" s="579"/>
      <c r="W99" s="579"/>
      <c r="X99" s="579"/>
      <c r="Y99" s="579"/>
      <c r="Z99" s="579"/>
    </row>
    <row r="100" spans="1:26" ht="12.75" customHeight="1">
      <c r="A100" s="583" t="s">
        <v>1092</v>
      </c>
      <c r="B100" s="583" t="s">
        <v>975</v>
      </c>
      <c r="C100" s="583" t="s">
        <v>900</v>
      </c>
      <c r="D100" s="583" t="s">
        <v>1058</v>
      </c>
      <c r="E100" s="583" t="s">
        <v>1071</v>
      </c>
      <c r="F100" s="583">
        <v>98</v>
      </c>
      <c r="G100" s="583" t="s">
        <v>702</v>
      </c>
      <c r="H100" s="583" t="s">
        <v>703</v>
      </c>
      <c r="I100" s="583" t="s">
        <v>1054</v>
      </c>
      <c r="J100" s="583" t="s">
        <v>903</v>
      </c>
      <c r="K100" s="583" t="s">
        <v>1072</v>
      </c>
      <c r="L100" s="583" t="s">
        <v>595</v>
      </c>
      <c r="M100" s="583" t="s">
        <v>1072</v>
      </c>
      <c r="N100" s="579"/>
      <c r="O100" s="579"/>
      <c r="P100" s="579"/>
      <c r="Q100" s="579"/>
      <c r="R100" s="579"/>
      <c r="S100" s="579"/>
      <c r="T100" s="579"/>
      <c r="U100" s="579"/>
      <c r="V100" s="579"/>
      <c r="W100" s="579"/>
      <c r="X100" s="579"/>
      <c r="Y100" s="579"/>
      <c r="Z100" s="579"/>
    </row>
    <row r="101" spans="1:26" ht="12.75" customHeight="1">
      <c r="A101" s="583" t="s">
        <v>1093</v>
      </c>
      <c r="B101" s="583" t="s">
        <v>975</v>
      </c>
      <c r="C101" s="583" t="s">
        <v>900</v>
      </c>
      <c r="D101" s="583" t="s">
        <v>891</v>
      </c>
      <c r="E101" s="583" t="s">
        <v>892</v>
      </c>
      <c r="F101" s="583">
        <v>99</v>
      </c>
      <c r="G101" s="583" t="s">
        <v>702</v>
      </c>
      <c r="H101" s="583" t="s">
        <v>703</v>
      </c>
      <c r="I101" s="583" t="s">
        <v>717</v>
      </c>
      <c r="J101" s="583" t="s">
        <v>1077</v>
      </c>
      <c r="K101" s="583" t="s">
        <v>1089</v>
      </c>
      <c r="L101" s="583" t="s">
        <v>595</v>
      </c>
      <c r="M101" s="583" t="s">
        <v>1094</v>
      </c>
      <c r="N101" s="579"/>
      <c r="O101" s="579"/>
      <c r="P101" s="579"/>
      <c r="Q101" s="579"/>
      <c r="R101" s="579"/>
      <c r="S101" s="579"/>
      <c r="T101" s="579"/>
      <c r="U101" s="579"/>
      <c r="V101" s="579"/>
      <c r="W101" s="579"/>
      <c r="X101" s="579"/>
      <c r="Y101" s="579"/>
      <c r="Z101" s="579"/>
    </row>
    <row r="102" spans="1:26" ht="12.75" customHeight="1">
      <c r="A102" s="583" t="s">
        <v>1095</v>
      </c>
      <c r="B102" s="583" t="s">
        <v>975</v>
      </c>
      <c r="C102" s="583" t="s">
        <v>900</v>
      </c>
      <c r="D102" s="583" t="s">
        <v>1075</v>
      </c>
      <c r="E102" s="583" t="s">
        <v>1076</v>
      </c>
      <c r="F102" s="583">
        <v>100</v>
      </c>
      <c r="G102" s="583" t="s">
        <v>702</v>
      </c>
      <c r="H102" s="583" t="s">
        <v>703</v>
      </c>
      <c r="I102" s="583" t="s">
        <v>717</v>
      </c>
      <c r="J102" s="583" t="s">
        <v>1077</v>
      </c>
      <c r="K102" s="583" t="s">
        <v>1078</v>
      </c>
      <c r="L102" s="583" t="s">
        <v>595</v>
      </c>
      <c r="M102" s="583" t="s">
        <v>1094</v>
      </c>
      <c r="N102" s="579"/>
      <c r="O102" s="579"/>
      <c r="P102" s="579"/>
      <c r="Q102" s="579"/>
      <c r="R102" s="579"/>
      <c r="S102" s="579"/>
      <c r="T102" s="579"/>
      <c r="U102" s="579"/>
      <c r="V102" s="579"/>
      <c r="W102" s="579"/>
      <c r="X102" s="579"/>
      <c r="Y102" s="579"/>
      <c r="Z102" s="579"/>
    </row>
    <row r="103" spans="1:26" ht="12.75" customHeight="1">
      <c r="A103" s="583" t="s">
        <v>1096</v>
      </c>
      <c r="B103" s="583" t="s">
        <v>975</v>
      </c>
      <c r="C103" s="583" t="s">
        <v>900</v>
      </c>
      <c r="D103" s="583" t="s">
        <v>1081</v>
      </c>
      <c r="E103" s="583" t="s">
        <v>1082</v>
      </c>
      <c r="F103" s="583">
        <v>101</v>
      </c>
      <c r="G103" s="583" t="s">
        <v>702</v>
      </c>
      <c r="H103" s="583" t="s">
        <v>703</v>
      </c>
      <c r="I103" s="583" t="s">
        <v>717</v>
      </c>
      <c r="J103" s="583" t="s">
        <v>718</v>
      </c>
      <c r="K103" s="583" t="s">
        <v>1083</v>
      </c>
      <c r="L103" s="583" t="s">
        <v>1025</v>
      </c>
      <c r="M103" s="583" t="s">
        <v>1025</v>
      </c>
      <c r="N103" s="579"/>
      <c r="O103" s="579"/>
      <c r="P103" s="579"/>
      <c r="Q103" s="579"/>
      <c r="R103" s="579"/>
      <c r="S103" s="579"/>
      <c r="T103" s="579"/>
      <c r="U103" s="579"/>
      <c r="V103" s="579"/>
      <c r="W103" s="579"/>
      <c r="X103" s="579"/>
      <c r="Y103" s="579"/>
      <c r="Z103" s="579"/>
    </row>
    <row r="104" spans="1:26" ht="12.75" customHeight="1">
      <c r="A104" s="583" t="s">
        <v>1097</v>
      </c>
      <c r="B104" s="584" t="s">
        <v>975</v>
      </c>
      <c r="C104" s="583" t="s">
        <v>900</v>
      </c>
      <c r="D104" s="583" t="s">
        <v>1085</v>
      </c>
      <c r="E104" s="583" t="s">
        <v>983</v>
      </c>
      <c r="F104" s="583">
        <v>102</v>
      </c>
      <c r="G104" s="583" t="s">
        <v>702</v>
      </c>
      <c r="H104" s="583" t="s">
        <v>730</v>
      </c>
      <c r="I104" s="583" t="s">
        <v>981</v>
      </c>
      <c r="J104" s="583" t="s">
        <v>1086</v>
      </c>
      <c r="K104" s="583" t="s">
        <v>836</v>
      </c>
      <c r="L104" s="583" t="s">
        <v>837</v>
      </c>
      <c r="M104" s="583" t="s">
        <v>836</v>
      </c>
      <c r="N104" s="579"/>
      <c r="O104" s="579"/>
      <c r="P104" s="579"/>
      <c r="Q104" s="579"/>
      <c r="R104" s="579"/>
      <c r="S104" s="579"/>
      <c r="T104" s="579"/>
      <c r="U104" s="579"/>
      <c r="V104" s="579"/>
      <c r="W104" s="579"/>
      <c r="X104" s="579"/>
      <c r="Y104" s="579"/>
      <c r="Z104" s="579"/>
    </row>
    <row r="105" spans="1:26" ht="12.75" customHeight="1">
      <c r="A105" s="579"/>
      <c r="B105" s="579"/>
      <c r="C105" s="579"/>
      <c r="D105" s="579"/>
      <c r="E105" s="579"/>
      <c r="F105" s="579"/>
      <c r="G105" s="579"/>
      <c r="H105" s="579"/>
      <c r="I105" s="579"/>
      <c r="J105" s="579"/>
      <c r="K105" s="579"/>
      <c r="L105" s="579"/>
      <c r="M105" s="579"/>
      <c r="N105" s="579"/>
      <c r="O105" s="579"/>
      <c r="P105" s="579"/>
      <c r="Q105" s="579"/>
      <c r="R105" s="579"/>
      <c r="S105" s="579"/>
      <c r="T105" s="579"/>
      <c r="U105" s="579"/>
      <c r="V105" s="579"/>
      <c r="W105" s="579"/>
      <c r="X105" s="579"/>
      <c r="Y105" s="579"/>
      <c r="Z105" s="579"/>
    </row>
    <row r="106" spans="1:26" ht="12.75" customHeight="1">
      <c r="A106" s="579"/>
      <c r="B106" s="579"/>
      <c r="C106" s="579"/>
      <c r="D106" s="579"/>
      <c r="E106" s="579"/>
      <c r="F106" s="579"/>
      <c r="G106" s="579"/>
      <c r="H106" s="579"/>
      <c r="I106" s="579"/>
      <c r="J106" s="579"/>
      <c r="K106" s="579"/>
      <c r="L106" s="579"/>
      <c r="M106" s="579"/>
      <c r="N106" s="579"/>
      <c r="O106" s="579"/>
      <c r="P106" s="579"/>
      <c r="Q106" s="579"/>
      <c r="R106" s="579"/>
      <c r="S106" s="579"/>
      <c r="T106" s="579"/>
      <c r="U106" s="579"/>
      <c r="V106" s="579"/>
      <c r="W106" s="579"/>
      <c r="X106" s="579"/>
      <c r="Y106" s="579"/>
      <c r="Z106" s="579"/>
    </row>
    <row r="107" spans="1:26" ht="12.75" customHeight="1">
      <c r="A107" s="579"/>
      <c r="B107" s="579"/>
      <c r="C107" s="579"/>
      <c r="D107" s="579"/>
      <c r="E107" s="579"/>
      <c r="F107" s="579"/>
      <c r="G107" s="579"/>
      <c r="H107" s="579"/>
      <c r="I107" s="579"/>
      <c r="J107" s="579"/>
      <c r="K107" s="579"/>
      <c r="L107" s="579"/>
      <c r="M107" s="579"/>
      <c r="N107" s="579"/>
      <c r="O107" s="579"/>
      <c r="P107" s="579"/>
      <c r="Q107" s="579"/>
      <c r="R107" s="579"/>
      <c r="S107" s="579"/>
      <c r="T107" s="579"/>
      <c r="U107" s="579"/>
      <c r="V107" s="579"/>
      <c r="W107" s="579"/>
      <c r="X107" s="579"/>
      <c r="Y107" s="579"/>
      <c r="Z107" s="579"/>
    </row>
    <row r="108" spans="1:26" ht="12.75" customHeight="1">
      <c r="A108" s="579"/>
      <c r="B108" s="579"/>
      <c r="C108" s="579"/>
      <c r="D108" s="579"/>
      <c r="E108" s="579"/>
      <c r="F108" s="579"/>
      <c r="G108" s="579"/>
      <c r="H108" s="579"/>
      <c r="I108" s="579"/>
      <c r="J108" s="579"/>
      <c r="K108" s="579"/>
      <c r="L108" s="579"/>
      <c r="M108" s="579"/>
      <c r="N108" s="579"/>
      <c r="O108" s="579"/>
      <c r="P108" s="579"/>
      <c r="Q108" s="579"/>
      <c r="R108" s="579"/>
      <c r="S108" s="579"/>
      <c r="T108" s="579"/>
      <c r="U108" s="579"/>
      <c r="V108" s="579"/>
      <c r="W108" s="579"/>
      <c r="X108" s="579"/>
      <c r="Y108" s="579"/>
      <c r="Z108" s="579"/>
    </row>
    <row r="109" spans="1:26" ht="12.75" customHeight="1">
      <c r="A109" s="579"/>
      <c r="B109" s="579"/>
      <c r="C109" s="579"/>
      <c r="D109" s="579"/>
      <c r="E109" s="579"/>
      <c r="F109" s="579"/>
      <c r="G109" s="579"/>
      <c r="H109" s="579"/>
      <c r="I109" s="579"/>
      <c r="J109" s="579"/>
      <c r="K109" s="579"/>
      <c r="L109" s="579"/>
      <c r="M109" s="579"/>
      <c r="N109" s="579"/>
      <c r="O109" s="579"/>
      <c r="P109" s="579"/>
      <c r="Q109" s="579"/>
      <c r="R109" s="579"/>
      <c r="S109" s="579"/>
      <c r="T109" s="579"/>
      <c r="U109" s="579"/>
      <c r="V109" s="579"/>
      <c r="W109" s="579"/>
      <c r="X109" s="579"/>
      <c r="Y109" s="579"/>
      <c r="Z109" s="579"/>
    </row>
    <row r="110" spans="1:26" ht="12.75" customHeight="1">
      <c r="A110" s="579"/>
      <c r="B110" s="579"/>
      <c r="C110" s="579"/>
      <c r="D110" s="579"/>
      <c r="E110" s="579"/>
      <c r="F110" s="579"/>
      <c r="G110" s="579"/>
      <c r="H110" s="579"/>
      <c r="I110" s="579"/>
      <c r="J110" s="579"/>
      <c r="K110" s="579"/>
      <c r="L110" s="579"/>
      <c r="M110" s="579"/>
      <c r="N110" s="579"/>
      <c r="O110" s="579"/>
      <c r="P110" s="579"/>
      <c r="Q110" s="579"/>
      <c r="R110" s="579"/>
      <c r="S110" s="579"/>
      <c r="T110" s="579"/>
      <c r="U110" s="579"/>
      <c r="V110" s="579"/>
      <c r="W110" s="579"/>
      <c r="X110" s="579"/>
      <c r="Y110" s="579"/>
      <c r="Z110" s="579"/>
    </row>
    <row r="111" spans="1:26" ht="12.75" customHeight="1">
      <c r="A111" s="579"/>
      <c r="B111" s="579"/>
      <c r="C111" s="579"/>
      <c r="D111" s="579"/>
      <c r="E111" s="579"/>
      <c r="F111" s="579"/>
      <c r="G111" s="579"/>
      <c r="H111" s="579"/>
      <c r="I111" s="579"/>
      <c r="J111" s="579"/>
      <c r="K111" s="579"/>
      <c r="L111" s="579"/>
      <c r="M111" s="579"/>
      <c r="N111" s="579"/>
      <c r="O111" s="579"/>
      <c r="P111" s="579"/>
      <c r="Q111" s="579"/>
      <c r="R111" s="579"/>
      <c r="S111" s="579"/>
      <c r="T111" s="579"/>
      <c r="U111" s="579"/>
      <c r="V111" s="579"/>
      <c r="W111" s="579"/>
      <c r="X111" s="579"/>
      <c r="Y111" s="579"/>
      <c r="Z111" s="579"/>
    </row>
    <row r="112" spans="1:26" ht="12.75" customHeight="1">
      <c r="A112" s="579"/>
      <c r="B112" s="579"/>
      <c r="C112" s="579"/>
      <c r="D112" s="579"/>
      <c r="E112" s="579"/>
      <c r="F112" s="579"/>
      <c r="G112" s="579"/>
      <c r="H112" s="579"/>
      <c r="I112" s="579"/>
      <c r="J112" s="579"/>
      <c r="K112" s="579"/>
      <c r="L112" s="579"/>
      <c r="M112" s="579"/>
      <c r="N112" s="579"/>
      <c r="O112" s="579"/>
      <c r="P112" s="579"/>
      <c r="Q112" s="579"/>
      <c r="R112" s="579"/>
      <c r="S112" s="579"/>
      <c r="T112" s="579"/>
      <c r="U112" s="579"/>
      <c r="V112" s="579"/>
      <c r="W112" s="579"/>
      <c r="X112" s="579"/>
      <c r="Y112" s="579"/>
      <c r="Z112" s="579"/>
    </row>
    <row r="113" spans="1:26" ht="12.75" customHeight="1">
      <c r="A113" s="579"/>
      <c r="B113" s="579"/>
      <c r="C113" s="579"/>
      <c r="D113" s="579"/>
      <c r="E113" s="579"/>
      <c r="F113" s="579"/>
      <c r="G113" s="579"/>
      <c r="H113" s="579"/>
      <c r="I113" s="579"/>
      <c r="J113" s="579"/>
      <c r="K113" s="579"/>
      <c r="L113" s="579"/>
      <c r="M113" s="579"/>
      <c r="N113" s="579"/>
      <c r="O113" s="579"/>
      <c r="P113" s="579"/>
      <c r="Q113" s="579"/>
      <c r="R113" s="579"/>
      <c r="S113" s="579"/>
      <c r="T113" s="579"/>
      <c r="U113" s="579"/>
      <c r="V113" s="579"/>
      <c r="W113" s="579"/>
      <c r="X113" s="579"/>
      <c r="Y113" s="579"/>
      <c r="Z113" s="579"/>
    </row>
    <row r="114" spans="1:26" ht="12.75" customHeight="1">
      <c r="A114" s="579"/>
      <c r="B114" s="579"/>
      <c r="C114" s="579"/>
      <c r="D114" s="579"/>
      <c r="E114" s="579"/>
      <c r="F114" s="579"/>
      <c r="G114" s="579"/>
      <c r="H114" s="579"/>
      <c r="I114" s="579"/>
      <c r="J114" s="579"/>
      <c r="K114" s="579"/>
      <c r="L114" s="579"/>
      <c r="M114" s="579"/>
      <c r="N114" s="579"/>
      <c r="O114" s="579"/>
      <c r="P114" s="579"/>
      <c r="Q114" s="579"/>
      <c r="R114" s="579"/>
      <c r="S114" s="579"/>
      <c r="T114" s="579"/>
      <c r="U114" s="579"/>
      <c r="V114" s="579"/>
      <c r="W114" s="579"/>
      <c r="X114" s="579"/>
      <c r="Y114" s="579"/>
      <c r="Z114" s="579"/>
    </row>
    <row r="115" spans="1:26" ht="12.75" customHeight="1">
      <c r="A115" s="579"/>
      <c r="B115" s="579"/>
      <c r="C115" s="579"/>
      <c r="D115" s="579"/>
      <c r="E115" s="579"/>
      <c r="F115" s="579"/>
      <c r="G115" s="579"/>
      <c r="H115" s="579"/>
      <c r="I115" s="579"/>
      <c r="J115" s="579"/>
      <c r="K115" s="579"/>
      <c r="L115" s="579"/>
      <c r="M115" s="579"/>
      <c r="N115" s="579"/>
      <c r="O115" s="579"/>
      <c r="P115" s="579"/>
      <c r="Q115" s="579"/>
      <c r="R115" s="579"/>
      <c r="S115" s="579"/>
      <c r="T115" s="579"/>
      <c r="U115" s="579"/>
      <c r="V115" s="579"/>
      <c r="W115" s="579"/>
      <c r="X115" s="579"/>
      <c r="Y115" s="579"/>
      <c r="Z115" s="579"/>
    </row>
    <row r="116" spans="1:26" ht="12.75" customHeight="1">
      <c r="A116" s="579"/>
      <c r="B116" s="579"/>
      <c r="C116" s="579"/>
      <c r="D116" s="579"/>
      <c r="E116" s="579"/>
      <c r="F116" s="579"/>
      <c r="G116" s="579"/>
      <c r="H116" s="579"/>
      <c r="I116" s="579"/>
      <c r="J116" s="579"/>
      <c r="K116" s="579"/>
      <c r="L116" s="579"/>
      <c r="M116" s="579"/>
      <c r="N116" s="579"/>
      <c r="O116" s="579"/>
      <c r="P116" s="579"/>
      <c r="Q116" s="579"/>
      <c r="R116" s="579"/>
      <c r="S116" s="579"/>
      <c r="T116" s="579"/>
      <c r="U116" s="579"/>
      <c r="V116" s="579"/>
      <c r="W116" s="579"/>
      <c r="X116" s="579"/>
      <c r="Y116" s="579"/>
      <c r="Z116" s="579"/>
    </row>
    <row r="117" spans="1:26" ht="12.75" customHeight="1">
      <c r="A117" s="579"/>
      <c r="B117" s="579"/>
      <c r="C117" s="579"/>
      <c r="D117" s="579"/>
      <c r="E117" s="579"/>
      <c r="F117" s="579"/>
      <c r="G117" s="579"/>
      <c r="H117" s="579"/>
      <c r="I117" s="579"/>
      <c r="J117" s="579"/>
      <c r="K117" s="579"/>
      <c r="L117" s="579"/>
      <c r="M117" s="579"/>
      <c r="N117" s="579"/>
      <c r="O117" s="579"/>
      <c r="P117" s="579"/>
      <c r="Q117" s="579"/>
      <c r="R117" s="579"/>
      <c r="S117" s="579"/>
      <c r="T117" s="579"/>
      <c r="U117" s="579"/>
      <c r="V117" s="579"/>
      <c r="W117" s="579"/>
      <c r="X117" s="579"/>
      <c r="Y117" s="579"/>
      <c r="Z117" s="579"/>
    </row>
    <row r="118" spans="1:26" ht="12.75" customHeight="1">
      <c r="A118" s="579"/>
      <c r="B118" s="579"/>
      <c r="C118" s="579"/>
      <c r="D118" s="579"/>
      <c r="E118" s="579"/>
      <c r="F118" s="579"/>
      <c r="G118" s="579"/>
      <c r="H118" s="579"/>
      <c r="I118" s="579"/>
      <c r="J118" s="579"/>
      <c r="K118" s="579"/>
      <c r="L118" s="579"/>
      <c r="M118" s="579"/>
      <c r="N118" s="579"/>
      <c r="O118" s="579"/>
      <c r="P118" s="579"/>
      <c r="Q118" s="579"/>
      <c r="R118" s="579"/>
      <c r="S118" s="579"/>
      <c r="T118" s="579"/>
      <c r="U118" s="579"/>
      <c r="V118" s="579"/>
      <c r="W118" s="579"/>
      <c r="X118" s="579"/>
      <c r="Y118" s="579"/>
      <c r="Z118" s="579"/>
    </row>
    <row r="119" spans="1:26" ht="12.75" customHeight="1">
      <c r="A119" s="579"/>
      <c r="B119" s="579"/>
      <c r="C119" s="579"/>
      <c r="D119" s="579"/>
      <c r="E119" s="579"/>
      <c r="F119" s="579"/>
      <c r="G119" s="579"/>
      <c r="H119" s="579"/>
      <c r="I119" s="579"/>
      <c r="J119" s="579"/>
      <c r="K119" s="579"/>
      <c r="L119" s="579"/>
      <c r="M119" s="579"/>
      <c r="N119" s="579"/>
      <c r="O119" s="579"/>
      <c r="P119" s="579"/>
      <c r="Q119" s="579"/>
      <c r="R119" s="579"/>
      <c r="S119" s="579"/>
      <c r="T119" s="579"/>
      <c r="U119" s="579"/>
      <c r="V119" s="579"/>
      <c r="W119" s="579"/>
      <c r="X119" s="579"/>
      <c r="Y119" s="579"/>
      <c r="Z119" s="579"/>
    </row>
    <row r="120" spans="1:26" ht="12.75" customHeight="1">
      <c r="A120" s="579"/>
      <c r="B120" s="579"/>
      <c r="C120" s="579"/>
      <c r="D120" s="579"/>
      <c r="E120" s="579"/>
      <c r="F120" s="579"/>
      <c r="G120" s="579"/>
      <c r="H120" s="579"/>
      <c r="I120" s="579"/>
      <c r="J120" s="579"/>
      <c r="K120" s="579"/>
      <c r="L120" s="579"/>
      <c r="M120" s="579"/>
      <c r="N120" s="579"/>
      <c r="O120" s="579"/>
      <c r="P120" s="579"/>
      <c r="Q120" s="579"/>
      <c r="R120" s="579"/>
      <c r="S120" s="579"/>
      <c r="T120" s="579"/>
      <c r="U120" s="579"/>
      <c r="V120" s="579"/>
      <c r="W120" s="579"/>
      <c r="X120" s="579"/>
      <c r="Y120" s="579"/>
      <c r="Z120" s="579"/>
    </row>
    <row r="121" spans="1:26" ht="12.75" customHeight="1">
      <c r="A121" s="579"/>
      <c r="B121" s="579"/>
      <c r="C121" s="579"/>
      <c r="D121" s="579"/>
      <c r="E121" s="579"/>
      <c r="F121" s="579"/>
      <c r="G121" s="579"/>
      <c r="H121" s="579"/>
      <c r="I121" s="579"/>
      <c r="J121" s="579"/>
      <c r="K121" s="579"/>
      <c r="L121" s="579"/>
      <c r="M121" s="579"/>
      <c r="N121" s="579"/>
      <c r="O121" s="579"/>
      <c r="P121" s="579"/>
      <c r="Q121" s="579"/>
      <c r="R121" s="579"/>
      <c r="S121" s="579"/>
      <c r="T121" s="579"/>
      <c r="U121" s="579"/>
      <c r="V121" s="579"/>
      <c r="W121" s="579"/>
      <c r="X121" s="579"/>
      <c r="Y121" s="579"/>
      <c r="Z121" s="579"/>
    </row>
    <row r="122" spans="1:26" ht="12.75" customHeight="1">
      <c r="A122" s="579"/>
      <c r="B122" s="579"/>
      <c r="C122" s="579"/>
      <c r="D122" s="579"/>
      <c r="E122" s="579"/>
      <c r="F122" s="579"/>
      <c r="G122" s="579"/>
      <c r="H122" s="579"/>
      <c r="I122" s="579"/>
      <c r="J122" s="579"/>
      <c r="K122" s="579"/>
      <c r="L122" s="579"/>
      <c r="M122" s="579"/>
      <c r="N122" s="579"/>
      <c r="O122" s="579"/>
      <c r="P122" s="579"/>
      <c r="Q122" s="579"/>
      <c r="R122" s="579"/>
      <c r="S122" s="579"/>
      <c r="T122" s="579"/>
      <c r="U122" s="579"/>
      <c r="V122" s="579"/>
      <c r="W122" s="579"/>
      <c r="X122" s="579"/>
      <c r="Y122" s="579"/>
      <c r="Z122" s="579"/>
    </row>
    <row r="123" spans="1:26" ht="12.75" customHeight="1">
      <c r="A123" s="579"/>
      <c r="B123" s="579"/>
      <c r="C123" s="579"/>
      <c r="D123" s="579"/>
      <c r="E123" s="579"/>
      <c r="F123" s="579"/>
      <c r="G123" s="579"/>
      <c r="H123" s="579"/>
      <c r="I123" s="579"/>
      <c r="J123" s="579"/>
      <c r="K123" s="579"/>
      <c r="L123" s="579"/>
      <c r="M123" s="579"/>
      <c r="N123" s="579"/>
      <c r="O123" s="579"/>
      <c r="P123" s="579"/>
      <c r="Q123" s="579"/>
      <c r="R123" s="579"/>
      <c r="S123" s="579"/>
      <c r="T123" s="579"/>
      <c r="U123" s="579"/>
      <c r="V123" s="579"/>
      <c r="W123" s="579"/>
      <c r="X123" s="579"/>
      <c r="Y123" s="579"/>
      <c r="Z123" s="579"/>
    </row>
    <row r="124" spans="1:26" ht="12.75" customHeight="1">
      <c r="A124" s="579"/>
      <c r="B124" s="579"/>
      <c r="C124" s="579"/>
      <c r="D124" s="579"/>
      <c r="E124" s="579"/>
      <c r="F124" s="579"/>
      <c r="G124" s="579"/>
      <c r="H124" s="579"/>
      <c r="I124" s="579"/>
      <c r="J124" s="579"/>
      <c r="K124" s="579"/>
      <c r="L124" s="579"/>
      <c r="M124" s="579"/>
      <c r="N124" s="579"/>
      <c r="O124" s="579"/>
      <c r="P124" s="579"/>
      <c r="Q124" s="579"/>
      <c r="R124" s="579"/>
      <c r="S124" s="579"/>
      <c r="T124" s="579"/>
      <c r="U124" s="579"/>
      <c r="V124" s="579"/>
      <c r="W124" s="579"/>
      <c r="X124" s="579"/>
      <c r="Y124" s="579"/>
      <c r="Z124" s="579"/>
    </row>
    <row r="125" spans="1:26" ht="12.75" customHeight="1">
      <c r="A125" s="579"/>
      <c r="B125" s="579"/>
      <c r="C125" s="579"/>
      <c r="D125" s="579"/>
      <c r="E125" s="579"/>
      <c r="F125" s="579"/>
      <c r="G125" s="579"/>
      <c r="H125" s="579"/>
      <c r="I125" s="579"/>
      <c r="J125" s="579"/>
      <c r="K125" s="579"/>
      <c r="L125" s="579"/>
      <c r="M125" s="579"/>
      <c r="N125" s="579"/>
      <c r="O125" s="579"/>
      <c r="P125" s="579"/>
      <c r="Q125" s="579"/>
      <c r="R125" s="579"/>
      <c r="S125" s="579"/>
      <c r="T125" s="579"/>
      <c r="U125" s="579"/>
      <c r="V125" s="579"/>
      <c r="W125" s="579"/>
      <c r="X125" s="579"/>
      <c r="Y125" s="579"/>
      <c r="Z125" s="579"/>
    </row>
    <row r="126" spans="1:26" ht="12.75" customHeight="1">
      <c r="A126" s="579"/>
      <c r="B126" s="579"/>
      <c r="C126" s="579"/>
      <c r="D126" s="579"/>
      <c r="E126" s="579"/>
      <c r="F126" s="579"/>
      <c r="G126" s="579"/>
      <c r="H126" s="579"/>
      <c r="I126" s="579"/>
      <c r="J126" s="579"/>
      <c r="K126" s="579"/>
      <c r="L126" s="579"/>
      <c r="M126" s="579"/>
      <c r="N126" s="579"/>
      <c r="O126" s="579"/>
      <c r="P126" s="579"/>
      <c r="Q126" s="579"/>
      <c r="R126" s="579"/>
      <c r="S126" s="579"/>
      <c r="T126" s="579"/>
      <c r="U126" s="579"/>
      <c r="V126" s="579"/>
      <c r="W126" s="579"/>
      <c r="X126" s="579"/>
      <c r="Y126" s="579"/>
      <c r="Z126" s="579"/>
    </row>
    <row r="127" spans="1:26" ht="12.75" customHeight="1">
      <c r="A127" s="579"/>
      <c r="B127" s="579"/>
      <c r="C127" s="579"/>
      <c r="D127" s="579"/>
      <c r="E127" s="579"/>
      <c r="F127" s="579"/>
      <c r="G127" s="579"/>
      <c r="H127" s="579"/>
      <c r="I127" s="579"/>
      <c r="J127" s="579"/>
      <c r="K127" s="579"/>
      <c r="L127" s="579"/>
      <c r="M127" s="579"/>
      <c r="N127" s="579"/>
      <c r="O127" s="579"/>
      <c r="P127" s="579"/>
      <c r="Q127" s="579"/>
      <c r="R127" s="579"/>
      <c r="S127" s="579"/>
      <c r="T127" s="579"/>
      <c r="U127" s="579"/>
      <c r="V127" s="579"/>
      <c r="W127" s="579"/>
      <c r="X127" s="579"/>
      <c r="Y127" s="579"/>
      <c r="Z127" s="579"/>
    </row>
    <row r="128" spans="1:26" ht="12.75" customHeight="1">
      <c r="A128" s="579"/>
      <c r="B128" s="579"/>
      <c r="C128" s="579"/>
      <c r="D128" s="579"/>
      <c r="E128" s="579"/>
      <c r="F128" s="579"/>
      <c r="G128" s="579"/>
      <c r="H128" s="579"/>
      <c r="I128" s="579"/>
      <c r="J128" s="579"/>
      <c r="K128" s="579"/>
      <c r="L128" s="579"/>
      <c r="M128" s="579"/>
      <c r="N128" s="579"/>
      <c r="O128" s="579"/>
      <c r="P128" s="579"/>
      <c r="Q128" s="579"/>
      <c r="R128" s="579"/>
      <c r="S128" s="579"/>
      <c r="T128" s="579"/>
      <c r="U128" s="579"/>
      <c r="V128" s="579"/>
      <c r="W128" s="579"/>
      <c r="X128" s="579"/>
      <c r="Y128" s="579"/>
      <c r="Z128" s="579"/>
    </row>
    <row r="129" spans="1:26" ht="12.75" customHeight="1">
      <c r="A129" s="579"/>
      <c r="B129" s="579"/>
      <c r="C129" s="579"/>
      <c r="D129" s="579"/>
      <c r="E129" s="579"/>
      <c r="F129" s="579"/>
      <c r="G129" s="579"/>
      <c r="H129" s="579"/>
      <c r="I129" s="579"/>
      <c r="J129" s="579"/>
      <c r="K129" s="579"/>
      <c r="L129" s="579"/>
      <c r="M129" s="579"/>
      <c r="N129" s="579"/>
      <c r="O129" s="579"/>
      <c r="P129" s="579"/>
      <c r="Q129" s="579"/>
      <c r="R129" s="579"/>
      <c r="S129" s="579"/>
      <c r="T129" s="579"/>
      <c r="U129" s="579"/>
      <c r="V129" s="579"/>
      <c r="W129" s="579"/>
      <c r="X129" s="579"/>
      <c r="Y129" s="579"/>
      <c r="Z129" s="579"/>
    </row>
    <row r="130" spans="1:26" ht="12.75" customHeight="1">
      <c r="A130" s="579"/>
      <c r="B130" s="579"/>
      <c r="C130" s="579"/>
      <c r="D130" s="579"/>
      <c r="E130" s="579"/>
      <c r="F130" s="579"/>
      <c r="G130" s="579"/>
      <c r="H130" s="579"/>
      <c r="I130" s="579"/>
      <c r="J130" s="579"/>
      <c r="K130" s="579"/>
      <c r="L130" s="579"/>
      <c r="M130" s="579"/>
      <c r="N130" s="579"/>
      <c r="O130" s="579"/>
      <c r="P130" s="579"/>
      <c r="Q130" s="579"/>
      <c r="R130" s="579"/>
      <c r="S130" s="579"/>
      <c r="T130" s="579"/>
      <c r="U130" s="579"/>
      <c r="V130" s="579"/>
      <c r="W130" s="579"/>
      <c r="X130" s="579"/>
      <c r="Y130" s="579"/>
      <c r="Z130" s="579"/>
    </row>
    <row r="131" spans="1:26" ht="12.75" customHeight="1">
      <c r="A131" s="579"/>
      <c r="B131" s="579"/>
      <c r="C131" s="579"/>
      <c r="D131" s="579"/>
      <c r="E131" s="579"/>
      <c r="F131" s="579"/>
      <c r="G131" s="579"/>
      <c r="H131" s="579"/>
      <c r="I131" s="579"/>
      <c r="J131" s="579"/>
      <c r="K131" s="579"/>
      <c r="L131" s="579"/>
      <c r="M131" s="579"/>
      <c r="N131" s="579"/>
      <c r="O131" s="579"/>
      <c r="P131" s="579"/>
      <c r="Q131" s="579"/>
      <c r="R131" s="579"/>
      <c r="S131" s="579"/>
      <c r="T131" s="579"/>
      <c r="U131" s="579"/>
      <c r="V131" s="579"/>
      <c r="W131" s="579"/>
      <c r="X131" s="579"/>
      <c r="Y131" s="579"/>
      <c r="Z131" s="579"/>
    </row>
    <row r="132" spans="1:26" ht="12.75" customHeight="1">
      <c r="A132" s="579"/>
      <c r="B132" s="579"/>
      <c r="C132" s="579"/>
      <c r="D132" s="579"/>
      <c r="E132" s="579"/>
      <c r="F132" s="579"/>
      <c r="G132" s="579"/>
      <c r="H132" s="579"/>
      <c r="I132" s="579"/>
      <c r="J132" s="579"/>
      <c r="K132" s="579"/>
      <c r="L132" s="579"/>
      <c r="M132" s="579"/>
      <c r="N132" s="579"/>
      <c r="O132" s="579"/>
      <c r="P132" s="579"/>
      <c r="Q132" s="579"/>
      <c r="R132" s="579"/>
      <c r="S132" s="579"/>
      <c r="T132" s="579"/>
      <c r="U132" s="579"/>
      <c r="V132" s="579"/>
      <c r="W132" s="579"/>
      <c r="X132" s="579"/>
      <c r="Y132" s="579"/>
      <c r="Z132" s="579"/>
    </row>
    <row r="133" spans="1:26" ht="12.75" customHeight="1">
      <c r="A133" s="579"/>
      <c r="B133" s="579"/>
      <c r="C133" s="579"/>
      <c r="D133" s="579"/>
      <c r="E133" s="579"/>
      <c r="F133" s="579"/>
      <c r="G133" s="579"/>
      <c r="H133" s="579"/>
      <c r="I133" s="579"/>
      <c r="J133" s="579"/>
      <c r="K133" s="579"/>
      <c r="L133" s="579"/>
      <c r="M133" s="579"/>
      <c r="N133" s="579"/>
      <c r="O133" s="579"/>
      <c r="P133" s="579"/>
      <c r="Q133" s="579"/>
      <c r="R133" s="579"/>
      <c r="S133" s="579"/>
      <c r="T133" s="579"/>
      <c r="U133" s="579"/>
      <c r="V133" s="579"/>
      <c r="W133" s="579"/>
      <c r="X133" s="579"/>
      <c r="Y133" s="579"/>
      <c r="Z133" s="579"/>
    </row>
    <row r="134" spans="1:26" ht="12.75" customHeight="1">
      <c r="A134" s="579"/>
      <c r="B134" s="579"/>
      <c r="C134" s="579"/>
      <c r="D134" s="579"/>
      <c r="E134" s="579"/>
      <c r="F134" s="579"/>
      <c r="G134" s="579"/>
      <c r="H134" s="579"/>
      <c r="I134" s="579"/>
      <c r="J134" s="579"/>
      <c r="K134" s="579"/>
      <c r="L134" s="579"/>
      <c r="M134" s="579"/>
      <c r="N134" s="579"/>
      <c r="O134" s="579"/>
      <c r="P134" s="579"/>
      <c r="Q134" s="579"/>
      <c r="R134" s="579"/>
      <c r="S134" s="579"/>
      <c r="T134" s="579"/>
      <c r="U134" s="579"/>
      <c r="V134" s="579"/>
      <c r="W134" s="579"/>
      <c r="X134" s="579"/>
      <c r="Y134" s="579"/>
      <c r="Z134" s="579"/>
    </row>
    <row r="135" spans="1:26" ht="12.75" customHeight="1">
      <c r="A135" s="579"/>
      <c r="B135" s="579"/>
      <c r="C135" s="579"/>
      <c r="D135" s="579"/>
      <c r="E135" s="579"/>
      <c r="F135" s="579"/>
      <c r="G135" s="579"/>
      <c r="H135" s="579"/>
      <c r="I135" s="579"/>
      <c r="J135" s="579"/>
      <c r="K135" s="579"/>
      <c r="L135" s="579"/>
      <c r="M135" s="579"/>
      <c r="N135" s="579"/>
      <c r="O135" s="579"/>
      <c r="P135" s="579"/>
      <c r="Q135" s="579"/>
      <c r="R135" s="579"/>
      <c r="S135" s="579"/>
      <c r="T135" s="579"/>
      <c r="U135" s="579"/>
      <c r="V135" s="579"/>
      <c r="W135" s="579"/>
      <c r="X135" s="579"/>
      <c r="Y135" s="579"/>
      <c r="Z135" s="579"/>
    </row>
    <row r="136" spans="1:26" ht="12.75" customHeight="1">
      <c r="A136" s="579"/>
      <c r="B136" s="579"/>
      <c r="C136" s="579"/>
      <c r="D136" s="579"/>
      <c r="E136" s="579"/>
      <c r="F136" s="579"/>
      <c r="G136" s="579"/>
      <c r="H136" s="579"/>
      <c r="I136" s="579"/>
      <c r="J136" s="579"/>
      <c r="K136" s="579"/>
      <c r="L136" s="579"/>
      <c r="M136" s="579"/>
      <c r="N136" s="579"/>
      <c r="O136" s="579"/>
      <c r="P136" s="579"/>
      <c r="Q136" s="579"/>
      <c r="R136" s="579"/>
      <c r="S136" s="579"/>
      <c r="T136" s="579"/>
      <c r="U136" s="579"/>
      <c r="V136" s="579"/>
      <c r="W136" s="579"/>
      <c r="X136" s="579"/>
      <c r="Y136" s="579"/>
      <c r="Z136" s="579"/>
    </row>
    <row r="137" spans="1:26" ht="12.75" customHeight="1">
      <c r="A137" s="579"/>
      <c r="B137" s="579"/>
      <c r="C137" s="579"/>
      <c r="D137" s="579"/>
      <c r="E137" s="579"/>
      <c r="F137" s="579"/>
      <c r="G137" s="579"/>
      <c r="H137" s="579"/>
      <c r="I137" s="579"/>
      <c r="J137" s="579"/>
      <c r="K137" s="579"/>
      <c r="L137" s="579"/>
      <c r="M137" s="579"/>
      <c r="N137" s="579"/>
      <c r="O137" s="579"/>
      <c r="P137" s="579"/>
      <c r="Q137" s="579"/>
      <c r="R137" s="579"/>
      <c r="S137" s="579"/>
      <c r="T137" s="579"/>
      <c r="U137" s="579"/>
      <c r="V137" s="579"/>
      <c r="W137" s="579"/>
      <c r="X137" s="579"/>
      <c r="Y137" s="579"/>
      <c r="Z137" s="579"/>
    </row>
    <row r="138" spans="1:26" ht="12.75" customHeight="1">
      <c r="A138" s="579"/>
      <c r="B138" s="579"/>
      <c r="C138" s="579"/>
      <c r="D138" s="579"/>
      <c r="E138" s="579"/>
      <c r="F138" s="579"/>
      <c r="G138" s="579"/>
      <c r="H138" s="579"/>
      <c r="I138" s="579"/>
      <c r="J138" s="579"/>
      <c r="K138" s="579"/>
      <c r="L138" s="579"/>
      <c r="M138" s="579"/>
      <c r="N138" s="579"/>
      <c r="O138" s="579"/>
      <c r="P138" s="579"/>
      <c r="Q138" s="579"/>
      <c r="R138" s="579"/>
      <c r="S138" s="579"/>
      <c r="T138" s="579"/>
      <c r="U138" s="579"/>
      <c r="V138" s="579"/>
      <c r="W138" s="579"/>
      <c r="X138" s="579"/>
      <c r="Y138" s="579"/>
      <c r="Z138" s="579"/>
    </row>
    <row r="139" spans="1:26" ht="12.75" customHeight="1">
      <c r="A139" s="579"/>
      <c r="B139" s="579"/>
      <c r="C139" s="579"/>
      <c r="D139" s="579"/>
      <c r="E139" s="579"/>
      <c r="F139" s="579"/>
      <c r="G139" s="579"/>
      <c r="H139" s="579"/>
      <c r="I139" s="579"/>
      <c r="J139" s="579"/>
      <c r="K139" s="579"/>
      <c r="L139" s="579"/>
      <c r="M139" s="579"/>
      <c r="N139" s="579"/>
      <c r="O139" s="579"/>
      <c r="P139" s="579"/>
      <c r="Q139" s="579"/>
      <c r="R139" s="579"/>
      <c r="S139" s="579"/>
      <c r="T139" s="579"/>
      <c r="U139" s="579"/>
      <c r="V139" s="579"/>
      <c r="W139" s="579"/>
      <c r="X139" s="579"/>
      <c r="Y139" s="579"/>
      <c r="Z139" s="579"/>
    </row>
    <row r="140" spans="1:26" ht="12.75" customHeight="1">
      <c r="A140" s="579"/>
      <c r="B140" s="579"/>
      <c r="C140" s="579"/>
      <c r="D140" s="579"/>
      <c r="E140" s="579"/>
      <c r="F140" s="579"/>
      <c r="G140" s="579"/>
      <c r="H140" s="579"/>
      <c r="I140" s="579"/>
      <c r="J140" s="579"/>
      <c r="K140" s="579"/>
      <c r="L140" s="579"/>
      <c r="M140" s="579"/>
      <c r="N140" s="579"/>
      <c r="O140" s="579"/>
      <c r="P140" s="579"/>
      <c r="Q140" s="579"/>
      <c r="R140" s="579"/>
      <c r="S140" s="579"/>
      <c r="T140" s="579"/>
      <c r="U140" s="579"/>
      <c r="V140" s="579"/>
      <c r="W140" s="579"/>
      <c r="X140" s="579"/>
      <c r="Y140" s="579"/>
      <c r="Z140" s="579"/>
    </row>
    <row r="141" spans="1:26" ht="12.75" customHeight="1">
      <c r="A141" s="579"/>
      <c r="B141" s="579"/>
      <c r="C141" s="579"/>
      <c r="D141" s="579"/>
      <c r="E141" s="579"/>
      <c r="F141" s="579"/>
      <c r="G141" s="579"/>
      <c r="H141" s="579"/>
      <c r="I141" s="579"/>
      <c r="J141" s="579"/>
      <c r="K141" s="579"/>
      <c r="L141" s="579"/>
      <c r="M141" s="579"/>
      <c r="N141" s="579"/>
      <c r="O141" s="579"/>
      <c r="P141" s="579"/>
      <c r="Q141" s="579"/>
      <c r="R141" s="579"/>
      <c r="S141" s="579"/>
      <c r="T141" s="579"/>
      <c r="U141" s="579"/>
      <c r="V141" s="579"/>
      <c r="W141" s="579"/>
      <c r="X141" s="579"/>
      <c r="Y141" s="579"/>
      <c r="Z141" s="579"/>
    </row>
    <row r="142" spans="1:26" ht="12.75" customHeight="1">
      <c r="A142" s="579"/>
      <c r="B142" s="579"/>
      <c r="C142" s="579"/>
      <c r="D142" s="579"/>
      <c r="E142" s="579"/>
      <c r="F142" s="579"/>
      <c r="G142" s="579"/>
      <c r="H142" s="579"/>
      <c r="I142" s="579"/>
      <c r="J142" s="579"/>
      <c r="K142" s="579"/>
      <c r="L142" s="579"/>
      <c r="M142" s="579"/>
      <c r="N142" s="579"/>
      <c r="O142" s="579"/>
      <c r="P142" s="579"/>
      <c r="Q142" s="579"/>
      <c r="R142" s="579"/>
      <c r="S142" s="579"/>
      <c r="T142" s="579"/>
      <c r="U142" s="579"/>
      <c r="V142" s="579"/>
      <c r="W142" s="579"/>
      <c r="X142" s="579"/>
      <c r="Y142" s="579"/>
      <c r="Z142" s="579"/>
    </row>
    <row r="143" spans="1:26" ht="12.75" customHeight="1">
      <c r="A143" s="579"/>
      <c r="B143" s="579"/>
      <c r="C143" s="579"/>
      <c r="D143" s="579"/>
      <c r="E143" s="579"/>
      <c r="F143" s="579"/>
      <c r="G143" s="579"/>
      <c r="H143" s="579"/>
      <c r="I143" s="579"/>
      <c r="J143" s="579"/>
      <c r="K143" s="579"/>
      <c r="L143" s="579"/>
      <c r="M143" s="579"/>
      <c r="N143" s="579"/>
      <c r="O143" s="579"/>
      <c r="P143" s="579"/>
      <c r="Q143" s="579"/>
      <c r="R143" s="579"/>
      <c r="S143" s="579"/>
      <c r="T143" s="579"/>
      <c r="U143" s="579"/>
      <c r="V143" s="579"/>
      <c r="W143" s="579"/>
      <c r="X143" s="579"/>
      <c r="Y143" s="579"/>
      <c r="Z143" s="579"/>
    </row>
    <row r="144" spans="1:26" ht="12.75" customHeight="1">
      <c r="A144" s="579"/>
      <c r="B144" s="579"/>
      <c r="C144" s="579"/>
      <c r="D144" s="579"/>
      <c r="E144" s="579"/>
      <c r="F144" s="579"/>
      <c r="G144" s="579"/>
      <c r="H144" s="579"/>
      <c r="I144" s="579"/>
      <c r="J144" s="579"/>
      <c r="K144" s="579"/>
      <c r="L144" s="579"/>
      <c r="M144" s="579"/>
      <c r="N144" s="579"/>
      <c r="O144" s="579"/>
      <c r="P144" s="579"/>
      <c r="Q144" s="579"/>
      <c r="R144" s="579"/>
      <c r="S144" s="579"/>
      <c r="T144" s="579"/>
      <c r="U144" s="579"/>
      <c r="V144" s="579"/>
      <c r="W144" s="579"/>
      <c r="X144" s="579"/>
      <c r="Y144" s="579"/>
      <c r="Z144" s="579"/>
    </row>
    <row r="145" spans="1:26" ht="12.75" customHeight="1">
      <c r="A145" s="579"/>
      <c r="B145" s="579"/>
      <c r="C145" s="579"/>
      <c r="D145" s="579"/>
      <c r="E145" s="579"/>
      <c r="F145" s="579"/>
      <c r="G145" s="579"/>
      <c r="H145" s="579"/>
      <c r="I145" s="579"/>
      <c r="J145" s="579"/>
      <c r="K145" s="579"/>
      <c r="L145" s="579"/>
      <c r="M145" s="579"/>
      <c r="N145" s="579"/>
      <c r="O145" s="579"/>
      <c r="P145" s="579"/>
      <c r="Q145" s="579"/>
      <c r="R145" s="579"/>
      <c r="S145" s="579"/>
      <c r="T145" s="579"/>
      <c r="U145" s="579"/>
      <c r="V145" s="579"/>
      <c r="W145" s="579"/>
      <c r="X145" s="579"/>
      <c r="Y145" s="579"/>
      <c r="Z145" s="579"/>
    </row>
    <row r="146" spans="1:26" ht="12.75" customHeight="1">
      <c r="A146" s="579"/>
      <c r="B146" s="579"/>
      <c r="C146" s="579"/>
      <c r="D146" s="579"/>
      <c r="E146" s="579"/>
      <c r="F146" s="579"/>
      <c r="G146" s="579"/>
      <c r="H146" s="579"/>
      <c r="I146" s="579"/>
      <c r="J146" s="579"/>
      <c r="K146" s="579"/>
      <c r="L146" s="579"/>
      <c r="M146" s="579"/>
      <c r="N146" s="579"/>
      <c r="O146" s="579"/>
      <c r="P146" s="579"/>
      <c r="Q146" s="579"/>
      <c r="R146" s="579"/>
      <c r="S146" s="579"/>
      <c r="T146" s="579"/>
      <c r="U146" s="579"/>
      <c r="V146" s="579"/>
      <c r="W146" s="579"/>
      <c r="X146" s="579"/>
      <c r="Y146" s="579"/>
      <c r="Z146" s="579"/>
    </row>
    <row r="147" spans="1:26" ht="12.75" customHeight="1">
      <c r="A147" s="579"/>
      <c r="B147" s="579"/>
      <c r="C147" s="579"/>
      <c r="D147" s="579"/>
      <c r="E147" s="579"/>
      <c r="F147" s="579"/>
      <c r="G147" s="579"/>
      <c r="H147" s="579"/>
      <c r="I147" s="579"/>
      <c r="J147" s="579"/>
      <c r="K147" s="579"/>
      <c r="L147" s="579"/>
      <c r="M147" s="579"/>
      <c r="N147" s="579"/>
      <c r="O147" s="579"/>
      <c r="P147" s="579"/>
      <c r="Q147" s="579"/>
      <c r="R147" s="579"/>
      <c r="S147" s="579"/>
      <c r="T147" s="579"/>
      <c r="U147" s="579"/>
      <c r="V147" s="579"/>
      <c r="W147" s="579"/>
      <c r="X147" s="579"/>
      <c r="Y147" s="579"/>
      <c r="Z147" s="579"/>
    </row>
    <row r="148" spans="1:26" ht="12.75" customHeight="1">
      <c r="A148" s="579"/>
      <c r="B148" s="579"/>
      <c r="C148" s="579"/>
      <c r="D148" s="579"/>
      <c r="E148" s="579"/>
      <c r="F148" s="579"/>
      <c r="G148" s="579"/>
      <c r="H148" s="579"/>
      <c r="I148" s="579"/>
      <c r="J148" s="579"/>
      <c r="K148" s="579"/>
      <c r="L148" s="579"/>
      <c r="M148" s="579"/>
      <c r="N148" s="579"/>
      <c r="O148" s="579"/>
      <c r="P148" s="579"/>
      <c r="Q148" s="579"/>
      <c r="R148" s="579"/>
      <c r="S148" s="579"/>
      <c r="T148" s="579"/>
      <c r="U148" s="579"/>
      <c r="V148" s="579"/>
      <c r="W148" s="579"/>
      <c r="X148" s="579"/>
      <c r="Y148" s="579"/>
      <c r="Z148" s="579"/>
    </row>
    <row r="149" spans="1:26" ht="12.75" customHeight="1">
      <c r="A149" s="579"/>
      <c r="B149" s="579"/>
      <c r="C149" s="579"/>
      <c r="D149" s="579"/>
      <c r="E149" s="579"/>
      <c r="F149" s="579"/>
      <c r="G149" s="579"/>
      <c r="H149" s="579"/>
      <c r="I149" s="579"/>
      <c r="J149" s="579"/>
      <c r="K149" s="579"/>
      <c r="L149" s="579"/>
      <c r="M149" s="579"/>
      <c r="N149" s="579"/>
      <c r="O149" s="579"/>
      <c r="P149" s="579"/>
      <c r="Q149" s="579"/>
      <c r="R149" s="579"/>
      <c r="S149" s="579"/>
      <c r="T149" s="579"/>
      <c r="U149" s="579"/>
      <c r="V149" s="579"/>
      <c r="W149" s="579"/>
      <c r="X149" s="579"/>
      <c r="Y149" s="579"/>
      <c r="Z149" s="579"/>
    </row>
    <row r="150" spans="1:26" ht="12.75" customHeight="1">
      <c r="A150" s="579"/>
      <c r="B150" s="579"/>
      <c r="C150" s="579"/>
      <c r="D150" s="579"/>
      <c r="E150" s="579"/>
      <c r="F150" s="579"/>
      <c r="G150" s="579"/>
      <c r="H150" s="579"/>
      <c r="I150" s="579"/>
      <c r="J150" s="579"/>
      <c r="K150" s="579"/>
      <c r="L150" s="579"/>
      <c r="M150" s="579"/>
      <c r="N150" s="579"/>
      <c r="O150" s="579"/>
      <c r="P150" s="579"/>
      <c r="Q150" s="579"/>
      <c r="R150" s="579"/>
      <c r="S150" s="579"/>
      <c r="T150" s="579"/>
      <c r="U150" s="579"/>
      <c r="V150" s="579"/>
      <c r="W150" s="579"/>
      <c r="X150" s="579"/>
      <c r="Y150" s="579"/>
      <c r="Z150" s="579"/>
    </row>
    <row r="151" spans="1:26" ht="12.75" customHeight="1">
      <c r="A151" s="579"/>
      <c r="B151" s="579"/>
      <c r="C151" s="579"/>
      <c r="D151" s="579"/>
      <c r="E151" s="579"/>
      <c r="F151" s="579"/>
      <c r="G151" s="579"/>
      <c r="H151" s="579"/>
      <c r="I151" s="579"/>
      <c r="J151" s="579"/>
      <c r="K151" s="579"/>
      <c r="L151" s="579"/>
      <c r="M151" s="579"/>
      <c r="N151" s="579"/>
      <c r="O151" s="579"/>
      <c r="P151" s="579"/>
      <c r="Q151" s="579"/>
      <c r="R151" s="579"/>
      <c r="S151" s="579"/>
      <c r="T151" s="579"/>
      <c r="U151" s="579"/>
      <c r="V151" s="579"/>
      <c r="W151" s="579"/>
      <c r="X151" s="579"/>
      <c r="Y151" s="579"/>
      <c r="Z151" s="579"/>
    </row>
    <row r="152" spans="1:26" ht="12.75" customHeight="1">
      <c r="A152" s="579"/>
      <c r="B152" s="579"/>
      <c r="C152" s="579"/>
      <c r="D152" s="579"/>
      <c r="E152" s="579"/>
      <c r="F152" s="579"/>
      <c r="G152" s="579"/>
      <c r="H152" s="579"/>
      <c r="I152" s="579"/>
      <c r="J152" s="579"/>
      <c r="K152" s="579"/>
      <c r="L152" s="579"/>
      <c r="M152" s="579"/>
      <c r="N152" s="579"/>
      <c r="O152" s="579"/>
      <c r="P152" s="579"/>
      <c r="Q152" s="579"/>
      <c r="R152" s="579"/>
      <c r="S152" s="579"/>
      <c r="T152" s="579"/>
      <c r="U152" s="579"/>
      <c r="V152" s="579"/>
      <c r="W152" s="579"/>
      <c r="X152" s="579"/>
      <c r="Y152" s="579"/>
      <c r="Z152" s="579"/>
    </row>
    <row r="153" spans="1:26" ht="12.75" customHeight="1">
      <c r="A153" s="579"/>
      <c r="B153" s="579"/>
      <c r="C153" s="579"/>
      <c r="D153" s="579"/>
      <c r="E153" s="579"/>
      <c r="F153" s="579"/>
      <c r="G153" s="579"/>
      <c r="H153" s="579"/>
      <c r="I153" s="579"/>
      <c r="J153" s="579"/>
      <c r="K153" s="579"/>
      <c r="L153" s="579"/>
      <c r="M153" s="579"/>
      <c r="N153" s="579"/>
      <c r="O153" s="579"/>
      <c r="P153" s="579"/>
      <c r="Q153" s="579"/>
      <c r="R153" s="579"/>
      <c r="S153" s="579"/>
      <c r="T153" s="579"/>
      <c r="U153" s="579"/>
      <c r="V153" s="579"/>
      <c r="W153" s="579"/>
      <c r="X153" s="579"/>
      <c r="Y153" s="579"/>
      <c r="Z153" s="579"/>
    </row>
    <row r="154" spans="1:26" ht="12.75" customHeight="1">
      <c r="A154" s="579"/>
      <c r="B154" s="579"/>
      <c r="C154" s="579"/>
      <c r="D154" s="579"/>
      <c r="E154" s="579"/>
      <c r="F154" s="579"/>
      <c r="G154" s="579"/>
      <c r="H154" s="579"/>
      <c r="I154" s="579"/>
      <c r="J154" s="579"/>
      <c r="K154" s="579"/>
      <c r="L154" s="579"/>
      <c r="M154" s="579"/>
      <c r="N154" s="579"/>
      <c r="O154" s="579"/>
      <c r="P154" s="579"/>
      <c r="Q154" s="579"/>
      <c r="R154" s="579"/>
      <c r="S154" s="579"/>
      <c r="T154" s="579"/>
      <c r="U154" s="579"/>
      <c r="V154" s="579"/>
      <c r="W154" s="579"/>
      <c r="X154" s="579"/>
      <c r="Y154" s="579"/>
      <c r="Z154" s="579"/>
    </row>
    <row r="155" spans="1:26" ht="12.75" customHeight="1">
      <c r="A155" s="579"/>
      <c r="B155" s="579"/>
      <c r="C155" s="579"/>
      <c r="D155" s="579"/>
      <c r="E155" s="579"/>
      <c r="F155" s="579"/>
      <c r="G155" s="579"/>
      <c r="H155" s="579"/>
      <c r="I155" s="579"/>
      <c r="J155" s="579"/>
      <c r="K155" s="579"/>
      <c r="L155" s="579"/>
      <c r="M155" s="579"/>
      <c r="N155" s="579"/>
      <c r="O155" s="579"/>
      <c r="P155" s="579"/>
      <c r="Q155" s="579"/>
      <c r="R155" s="579"/>
      <c r="S155" s="579"/>
      <c r="T155" s="579"/>
      <c r="U155" s="579"/>
      <c r="V155" s="579"/>
      <c r="W155" s="579"/>
      <c r="X155" s="579"/>
      <c r="Y155" s="579"/>
      <c r="Z155" s="579"/>
    </row>
    <row r="156" spans="1:26" ht="12.75" customHeight="1">
      <c r="A156" s="579"/>
      <c r="B156" s="579"/>
      <c r="C156" s="579"/>
      <c r="D156" s="579"/>
      <c r="E156" s="579"/>
      <c r="F156" s="579"/>
      <c r="G156" s="579"/>
      <c r="H156" s="579"/>
      <c r="I156" s="579"/>
      <c r="J156" s="579"/>
      <c r="K156" s="579"/>
      <c r="L156" s="579"/>
      <c r="M156" s="579"/>
      <c r="N156" s="579"/>
      <c r="O156" s="579"/>
      <c r="P156" s="579"/>
      <c r="Q156" s="579"/>
      <c r="R156" s="579"/>
      <c r="S156" s="579"/>
      <c r="T156" s="579"/>
      <c r="U156" s="579"/>
      <c r="V156" s="579"/>
      <c r="W156" s="579"/>
      <c r="X156" s="579"/>
      <c r="Y156" s="579"/>
      <c r="Z156" s="579"/>
    </row>
    <row r="157" spans="1:26" ht="12.75" customHeight="1">
      <c r="A157" s="579"/>
      <c r="B157" s="579"/>
      <c r="C157" s="579"/>
      <c r="D157" s="579"/>
      <c r="E157" s="579"/>
      <c r="F157" s="579"/>
      <c r="G157" s="579"/>
      <c r="H157" s="579"/>
      <c r="I157" s="579"/>
      <c r="J157" s="579"/>
      <c r="K157" s="579"/>
      <c r="L157" s="579"/>
      <c r="M157" s="579"/>
      <c r="N157" s="579"/>
      <c r="O157" s="579"/>
      <c r="P157" s="579"/>
      <c r="Q157" s="579"/>
      <c r="R157" s="579"/>
      <c r="S157" s="579"/>
      <c r="T157" s="579"/>
      <c r="U157" s="579"/>
      <c r="V157" s="579"/>
      <c r="W157" s="579"/>
      <c r="X157" s="579"/>
      <c r="Y157" s="579"/>
      <c r="Z157" s="579"/>
    </row>
    <row r="158" spans="1:26" ht="12.75" customHeight="1">
      <c r="A158" s="579"/>
      <c r="B158" s="579"/>
      <c r="C158" s="579"/>
      <c r="D158" s="579"/>
      <c r="E158" s="579"/>
      <c r="F158" s="579"/>
      <c r="G158" s="579"/>
      <c r="H158" s="579"/>
      <c r="I158" s="579"/>
      <c r="J158" s="579"/>
      <c r="K158" s="579"/>
      <c r="L158" s="579"/>
      <c r="M158" s="579"/>
      <c r="N158" s="579"/>
      <c r="O158" s="579"/>
      <c r="P158" s="579"/>
      <c r="Q158" s="579"/>
      <c r="R158" s="579"/>
      <c r="S158" s="579"/>
      <c r="T158" s="579"/>
      <c r="U158" s="579"/>
      <c r="V158" s="579"/>
      <c r="W158" s="579"/>
      <c r="X158" s="579"/>
      <c r="Y158" s="579"/>
      <c r="Z158" s="579"/>
    </row>
    <row r="159" spans="1:26" ht="12.75" customHeight="1">
      <c r="A159" s="579"/>
      <c r="B159" s="579"/>
      <c r="C159" s="579"/>
      <c r="D159" s="579"/>
      <c r="E159" s="579"/>
      <c r="F159" s="579"/>
      <c r="G159" s="579"/>
      <c r="H159" s="579"/>
      <c r="I159" s="579"/>
      <c r="J159" s="579"/>
      <c r="K159" s="579"/>
      <c r="L159" s="579"/>
      <c r="M159" s="579"/>
      <c r="N159" s="579"/>
      <c r="O159" s="579"/>
      <c r="P159" s="579"/>
      <c r="Q159" s="579"/>
      <c r="R159" s="579"/>
      <c r="S159" s="579"/>
      <c r="T159" s="579"/>
      <c r="U159" s="579"/>
      <c r="V159" s="579"/>
      <c r="W159" s="579"/>
      <c r="X159" s="579"/>
      <c r="Y159" s="579"/>
      <c r="Z159" s="579"/>
    </row>
    <row r="160" spans="1:26" ht="12.75" customHeight="1">
      <c r="A160" s="579"/>
      <c r="B160" s="579"/>
      <c r="C160" s="579"/>
      <c r="D160" s="579"/>
      <c r="E160" s="579"/>
      <c r="F160" s="579"/>
      <c r="G160" s="579"/>
      <c r="H160" s="579"/>
      <c r="I160" s="579"/>
      <c r="J160" s="579"/>
      <c r="K160" s="579"/>
      <c r="L160" s="579"/>
      <c r="M160" s="579"/>
      <c r="N160" s="579"/>
      <c r="O160" s="579"/>
      <c r="P160" s="579"/>
      <c r="Q160" s="579"/>
      <c r="R160" s="579"/>
      <c r="S160" s="579"/>
      <c r="T160" s="579"/>
      <c r="U160" s="579"/>
      <c r="V160" s="579"/>
      <c r="W160" s="579"/>
      <c r="X160" s="579"/>
      <c r="Y160" s="579"/>
      <c r="Z160" s="579"/>
    </row>
    <row r="161" spans="1:26" ht="12.75" customHeight="1">
      <c r="A161" s="579"/>
      <c r="B161" s="579"/>
      <c r="C161" s="579"/>
      <c r="D161" s="579"/>
      <c r="E161" s="579"/>
      <c r="F161" s="579"/>
      <c r="G161" s="579"/>
      <c r="H161" s="579"/>
      <c r="I161" s="579"/>
      <c r="J161" s="579"/>
      <c r="K161" s="579"/>
      <c r="L161" s="579"/>
      <c r="M161" s="579"/>
      <c r="N161" s="579"/>
      <c r="O161" s="579"/>
      <c r="P161" s="579"/>
      <c r="Q161" s="579"/>
      <c r="R161" s="579"/>
      <c r="S161" s="579"/>
      <c r="T161" s="579"/>
      <c r="U161" s="579"/>
      <c r="V161" s="579"/>
      <c r="W161" s="579"/>
      <c r="X161" s="579"/>
      <c r="Y161" s="579"/>
      <c r="Z161" s="579"/>
    </row>
    <row r="162" spans="1:26" ht="12.75" customHeight="1">
      <c r="A162" s="579"/>
      <c r="B162" s="579"/>
      <c r="C162" s="579"/>
      <c r="D162" s="579"/>
      <c r="E162" s="579"/>
      <c r="F162" s="579"/>
      <c r="G162" s="579"/>
      <c r="H162" s="579"/>
      <c r="I162" s="579"/>
      <c r="J162" s="579"/>
      <c r="K162" s="579"/>
      <c r="L162" s="579"/>
      <c r="M162" s="579"/>
      <c r="N162" s="579"/>
      <c r="O162" s="579"/>
      <c r="P162" s="579"/>
      <c r="Q162" s="579"/>
      <c r="R162" s="579"/>
      <c r="S162" s="579"/>
      <c r="T162" s="579"/>
      <c r="U162" s="579"/>
      <c r="V162" s="579"/>
      <c r="W162" s="579"/>
      <c r="X162" s="579"/>
      <c r="Y162" s="579"/>
      <c r="Z162" s="579"/>
    </row>
    <row r="163" spans="1:26" ht="12.75" customHeight="1">
      <c r="A163" s="579"/>
      <c r="B163" s="579"/>
      <c r="C163" s="579"/>
      <c r="D163" s="579"/>
      <c r="E163" s="579"/>
      <c r="F163" s="579"/>
      <c r="G163" s="579"/>
      <c r="H163" s="579"/>
      <c r="I163" s="579"/>
      <c r="J163" s="579"/>
      <c r="K163" s="579"/>
      <c r="L163" s="579"/>
      <c r="M163" s="579"/>
      <c r="N163" s="579"/>
      <c r="O163" s="579"/>
      <c r="P163" s="579"/>
      <c r="Q163" s="579"/>
      <c r="R163" s="579"/>
      <c r="S163" s="579"/>
      <c r="T163" s="579"/>
      <c r="U163" s="579"/>
      <c r="V163" s="579"/>
      <c r="W163" s="579"/>
      <c r="X163" s="579"/>
      <c r="Y163" s="579"/>
      <c r="Z163" s="579"/>
    </row>
    <row r="164" spans="1:26" ht="12.75" customHeight="1">
      <c r="A164" s="579"/>
      <c r="B164" s="579"/>
      <c r="C164" s="579"/>
      <c r="D164" s="579"/>
      <c r="E164" s="579"/>
      <c r="F164" s="579"/>
      <c r="G164" s="579"/>
      <c r="H164" s="579"/>
      <c r="I164" s="579"/>
      <c r="J164" s="579"/>
      <c r="K164" s="579"/>
      <c r="L164" s="579"/>
      <c r="M164" s="579"/>
      <c r="N164" s="579"/>
      <c r="O164" s="579"/>
      <c r="P164" s="579"/>
      <c r="Q164" s="579"/>
      <c r="R164" s="579"/>
      <c r="S164" s="579"/>
      <c r="T164" s="579"/>
      <c r="U164" s="579"/>
      <c r="V164" s="579"/>
      <c r="W164" s="579"/>
      <c r="X164" s="579"/>
      <c r="Y164" s="579"/>
      <c r="Z164" s="579"/>
    </row>
    <row r="165" spans="1:26" ht="12.75" customHeight="1">
      <c r="A165" s="579"/>
      <c r="B165" s="579"/>
      <c r="C165" s="579"/>
      <c r="D165" s="579"/>
      <c r="E165" s="579"/>
      <c r="F165" s="579"/>
      <c r="G165" s="579"/>
      <c r="H165" s="579"/>
      <c r="I165" s="579"/>
      <c r="J165" s="579"/>
      <c r="K165" s="579"/>
      <c r="L165" s="579"/>
      <c r="M165" s="579"/>
      <c r="N165" s="579"/>
      <c r="O165" s="579"/>
      <c r="P165" s="579"/>
      <c r="Q165" s="579"/>
      <c r="R165" s="579"/>
      <c r="S165" s="579"/>
      <c r="T165" s="579"/>
      <c r="U165" s="579"/>
      <c r="V165" s="579"/>
      <c r="W165" s="579"/>
      <c r="X165" s="579"/>
      <c r="Y165" s="579"/>
      <c r="Z165" s="579"/>
    </row>
    <row r="166" spans="1:26" ht="12.75" customHeight="1">
      <c r="A166" s="579"/>
      <c r="B166" s="579"/>
      <c r="C166" s="579"/>
      <c r="D166" s="579"/>
      <c r="E166" s="579"/>
      <c r="F166" s="579"/>
      <c r="G166" s="579"/>
      <c r="H166" s="579"/>
      <c r="I166" s="579"/>
      <c r="J166" s="579"/>
      <c r="K166" s="579"/>
      <c r="L166" s="579"/>
      <c r="M166" s="579"/>
      <c r="N166" s="579"/>
      <c r="O166" s="579"/>
      <c r="P166" s="579"/>
      <c r="Q166" s="579"/>
      <c r="R166" s="579"/>
      <c r="S166" s="579"/>
      <c r="T166" s="579"/>
      <c r="U166" s="579"/>
      <c r="V166" s="579"/>
      <c r="W166" s="579"/>
      <c r="X166" s="579"/>
      <c r="Y166" s="579"/>
      <c r="Z166" s="579"/>
    </row>
    <row r="167" spans="1:26" ht="12.75" customHeight="1">
      <c r="A167" s="579"/>
      <c r="B167" s="579"/>
      <c r="C167" s="579"/>
      <c r="D167" s="579"/>
      <c r="E167" s="579"/>
      <c r="F167" s="579"/>
      <c r="G167" s="579"/>
      <c r="H167" s="579"/>
      <c r="I167" s="579"/>
      <c r="J167" s="579"/>
      <c r="K167" s="579"/>
      <c r="L167" s="579"/>
      <c r="M167" s="579"/>
      <c r="N167" s="579"/>
      <c r="O167" s="579"/>
      <c r="P167" s="579"/>
      <c r="Q167" s="579"/>
      <c r="R167" s="579"/>
      <c r="S167" s="579"/>
      <c r="T167" s="579"/>
      <c r="U167" s="579"/>
      <c r="V167" s="579"/>
      <c r="W167" s="579"/>
      <c r="X167" s="579"/>
      <c r="Y167" s="579"/>
      <c r="Z167" s="579"/>
    </row>
    <row r="168" spans="1:26" ht="12.75" customHeight="1">
      <c r="A168" s="579"/>
      <c r="B168" s="579"/>
      <c r="C168" s="579"/>
      <c r="D168" s="579"/>
      <c r="E168" s="579"/>
      <c r="F168" s="579"/>
      <c r="G168" s="579"/>
      <c r="H168" s="579"/>
      <c r="I168" s="579"/>
      <c r="J168" s="579"/>
      <c r="K168" s="579"/>
      <c r="L168" s="579"/>
      <c r="M168" s="579"/>
      <c r="N168" s="579"/>
      <c r="O168" s="579"/>
      <c r="P168" s="579"/>
      <c r="Q168" s="579"/>
      <c r="R168" s="579"/>
      <c r="S168" s="579"/>
      <c r="T168" s="579"/>
      <c r="U168" s="579"/>
      <c r="V168" s="579"/>
      <c r="W168" s="579"/>
      <c r="X168" s="579"/>
      <c r="Y168" s="579"/>
      <c r="Z168" s="579"/>
    </row>
    <row r="169" spans="1:26" ht="12.75" customHeight="1">
      <c r="A169" s="579"/>
      <c r="B169" s="579"/>
      <c r="C169" s="579"/>
      <c r="D169" s="579"/>
      <c r="E169" s="579"/>
      <c r="F169" s="579"/>
      <c r="G169" s="579"/>
      <c r="H169" s="579"/>
      <c r="I169" s="579"/>
      <c r="J169" s="579"/>
      <c r="K169" s="579"/>
      <c r="L169" s="579"/>
      <c r="M169" s="579"/>
      <c r="N169" s="579"/>
      <c r="O169" s="579"/>
      <c r="P169" s="579"/>
      <c r="Q169" s="579"/>
      <c r="R169" s="579"/>
      <c r="S169" s="579"/>
      <c r="T169" s="579"/>
      <c r="U169" s="579"/>
      <c r="V169" s="579"/>
      <c r="W169" s="579"/>
      <c r="X169" s="579"/>
      <c r="Y169" s="579"/>
      <c r="Z169" s="579"/>
    </row>
    <row r="170" spans="1:26" ht="12.75" customHeight="1">
      <c r="A170" s="579"/>
      <c r="B170" s="579"/>
      <c r="C170" s="579"/>
      <c r="D170" s="579"/>
      <c r="E170" s="579"/>
      <c r="F170" s="579"/>
      <c r="G170" s="579"/>
      <c r="H170" s="579"/>
      <c r="I170" s="579"/>
      <c r="J170" s="579"/>
      <c r="K170" s="579"/>
      <c r="L170" s="579"/>
      <c r="M170" s="579"/>
      <c r="N170" s="579"/>
      <c r="O170" s="579"/>
      <c r="P170" s="579"/>
      <c r="Q170" s="579"/>
      <c r="R170" s="579"/>
      <c r="S170" s="579"/>
      <c r="T170" s="579"/>
      <c r="U170" s="579"/>
      <c r="V170" s="579"/>
      <c r="W170" s="579"/>
      <c r="X170" s="579"/>
      <c r="Y170" s="579"/>
      <c r="Z170" s="579"/>
    </row>
    <row r="171" spans="1:26" ht="12.75" customHeight="1">
      <c r="A171" s="579"/>
      <c r="B171" s="579"/>
      <c r="C171" s="579"/>
      <c r="D171" s="579"/>
      <c r="E171" s="579"/>
      <c r="F171" s="579"/>
      <c r="G171" s="579"/>
      <c r="H171" s="579"/>
      <c r="I171" s="579"/>
      <c r="J171" s="579"/>
      <c r="K171" s="579"/>
      <c r="L171" s="579"/>
      <c r="M171" s="579"/>
      <c r="N171" s="579"/>
      <c r="O171" s="579"/>
      <c r="P171" s="579"/>
      <c r="Q171" s="579"/>
      <c r="R171" s="579"/>
      <c r="S171" s="579"/>
      <c r="T171" s="579"/>
      <c r="U171" s="579"/>
      <c r="V171" s="579"/>
      <c r="W171" s="579"/>
      <c r="X171" s="579"/>
      <c r="Y171" s="579"/>
      <c r="Z171" s="579"/>
    </row>
    <row r="172" spans="1:26" ht="12.75" customHeight="1">
      <c r="A172" s="579"/>
      <c r="B172" s="579"/>
      <c r="C172" s="579"/>
      <c r="D172" s="579"/>
      <c r="E172" s="579"/>
      <c r="F172" s="579"/>
      <c r="G172" s="579"/>
      <c r="H172" s="579"/>
      <c r="I172" s="579"/>
      <c r="J172" s="579"/>
      <c r="K172" s="579"/>
      <c r="L172" s="579"/>
      <c r="M172" s="579"/>
      <c r="N172" s="579"/>
      <c r="O172" s="579"/>
      <c r="P172" s="579"/>
      <c r="Q172" s="579"/>
      <c r="R172" s="579"/>
      <c r="S172" s="579"/>
      <c r="T172" s="579"/>
      <c r="U172" s="579"/>
      <c r="V172" s="579"/>
      <c r="W172" s="579"/>
      <c r="X172" s="579"/>
      <c r="Y172" s="579"/>
      <c r="Z172" s="579"/>
    </row>
    <row r="173" spans="1:26" ht="12.75" customHeight="1">
      <c r="A173" s="579"/>
      <c r="B173" s="579"/>
      <c r="C173" s="579"/>
      <c r="D173" s="579"/>
      <c r="E173" s="579"/>
      <c r="F173" s="579"/>
      <c r="G173" s="579"/>
      <c r="H173" s="579"/>
      <c r="I173" s="579"/>
      <c r="J173" s="579"/>
      <c r="K173" s="579"/>
      <c r="L173" s="579"/>
      <c r="M173" s="579"/>
      <c r="N173" s="579"/>
      <c r="O173" s="579"/>
      <c r="P173" s="579"/>
      <c r="Q173" s="579"/>
      <c r="R173" s="579"/>
      <c r="S173" s="579"/>
      <c r="T173" s="579"/>
      <c r="U173" s="579"/>
      <c r="V173" s="579"/>
      <c r="W173" s="579"/>
      <c r="X173" s="579"/>
      <c r="Y173" s="579"/>
      <c r="Z173" s="579"/>
    </row>
    <row r="174" spans="1:26" ht="12.75" customHeight="1">
      <c r="A174" s="579"/>
      <c r="B174" s="579"/>
      <c r="C174" s="579"/>
      <c r="D174" s="579"/>
      <c r="E174" s="579"/>
      <c r="F174" s="579"/>
      <c r="G174" s="579"/>
      <c r="H174" s="579"/>
      <c r="I174" s="579"/>
      <c r="J174" s="579"/>
      <c r="K174" s="579"/>
      <c r="L174" s="579"/>
      <c r="M174" s="579"/>
      <c r="N174" s="579"/>
      <c r="O174" s="579"/>
      <c r="P174" s="579"/>
      <c r="Q174" s="579"/>
      <c r="R174" s="579"/>
      <c r="S174" s="579"/>
      <c r="T174" s="579"/>
      <c r="U174" s="579"/>
      <c r="V174" s="579"/>
      <c r="W174" s="579"/>
      <c r="X174" s="579"/>
      <c r="Y174" s="579"/>
      <c r="Z174" s="579"/>
    </row>
    <row r="175" spans="1:26" ht="12.75" customHeight="1">
      <c r="A175" s="579"/>
      <c r="B175" s="579"/>
      <c r="C175" s="579"/>
      <c r="D175" s="579"/>
      <c r="E175" s="579"/>
      <c r="F175" s="579"/>
      <c r="G175" s="579"/>
      <c r="H175" s="579"/>
      <c r="I175" s="579"/>
      <c r="J175" s="579"/>
      <c r="K175" s="579"/>
      <c r="L175" s="579"/>
      <c r="M175" s="579"/>
      <c r="N175" s="579"/>
      <c r="O175" s="579"/>
      <c r="P175" s="579"/>
      <c r="Q175" s="579"/>
      <c r="R175" s="579"/>
      <c r="S175" s="579"/>
      <c r="T175" s="579"/>
      <c r="U175" s="579"/>
      <c r="V175" s="579"/>
      <c r="W175" s="579"/>
      <c r="X175" s="579"/>
      <c r="Y175" s="579"/>
      <c r="Z175" s="579"/>
    </row>
    <row r="176" spans="1:26" ht="12.75" customHeight="1">
      <c r="A176" s="579"/>
      <c r="B176" s="579"/>
      <c r="C176" s="579"/>
      <c r="D176" s="579"/>
      <c r="E176" s="579"/>
      <c r="F176" s="579"/>
      <c r="G176" s="579"/>
      <c r="H176" s="579"/>
      <c r="I176" s="579"/>
      <c r="J176" s="579"/>
      <c r="K176" s="579"/>
      <c r="L176" s="579"/>
      <c r="M176" s="579"/>
      <c r="N176" s="579"/>
      <c r="O176" s="579"/>
      <c r="P176" s="579"/>
      <c r="Q176" s="579"/>
      <c r="R176" s="579"/>
      <c r="S176" s="579"/>
      <c r="T176" s="579"/>
      <c r="U176" s="579"/>
      <c r="V176" s="579"/>
      <c r="W176" s="579"/>
      <c r="X176" s="579"/>
      <c r="Y176" s="579"/>
      <c r="Z176" s="579"/>
    </row>
    <row r="177" spans="1:26" ht="12.75" customHeight="1">
      <c r="A177" s="579"/>
      <c r="B177" s="579"/>
      <c r="C177" s="579"/>
      <c r="D177" s="579"/>
      <c r="E177" s="579"/>
      <c r="F177" s="579"/>
      <c r="G177" s="579"/>
      <c r="H177" s="579"/>
      <c r="I177" s="579"/>
      <c r="J177" s="579"/>
      <c r="K177" s="579"/>
      <c r="L177" s="579"/>
      <c r="M177" s="579"/>
      <c r="N177" s="579"/>
      <c r="O177" s="579"/>
      <c r="P177" s="579"/>
      <c r="Q177" s="579"/>
      <c r="R177" s="579"/>
      <c r="S177" s="579"/>
      <c r="T177" s="579"/>
      <c r="U177" s="579"/>
      <c r="V177" s="579"/>
      <c r="W177" s="579"/>
      <c r="X177" s="579"/>
      <c r="Y177" s="579"/>
      <c r="Z177" s="579"/>
    </row>
    <row r="178" spans="1:26" ht="12.75" customHeight="1">
      <c r="A178" s="579"/>
      <c r="B178" s="579"/>
      <c r="C178" s="579"/>
      <c r="D178" s="579"/>
      <c r="E178" s="579"/>
      <c r="F178" s="579"/>
      <c r="G178" s="579"/>
      <c r="H178" s="579"/>
      <c r="I178" s="579"/>
      <c r="J178" s="579"/>
      <c r="K178" s="579"/>
      <c r="L178" s="579"/>
      <c r="M178" s="579"/>
      <c r="N178" s="579"/>
      <c r="O178" s="579"/>
      <c r="P178" s="579"/>
      <c r="Q178" s="579"/>
      <c r="R178" s="579"/>
      <c r="S178" s="579"/>
      <c r="T178" s="579"/>
      <c r="U178" s="579"/>
      <c r="V178" s="579"/>
      <c r="W178" s="579"/>
      <c r="X178" s="579"/>
      <c r="Y178" s="579"/>
      <c r="Z178" s="579"/>
    </row>
    <row r="179" spans="1:26" ht="12.75" customHeight="1">
      <c r="A179" s="579"/>
      <c r="B179" s="579"/>
      <c r="C179" s="579"/>
      <c r="D179" s="579"/>
      <c r="E179" s="579"/>
      <c r="F179" s="579"/>
      <c r="G179" s="579"/>
      <c r="H179" s="579"/>
      <c r="I179" s="579"/>
      <c r="J179" s="579"/>
      <c r="K179" s="579"/>
      <c r="L179" s="579"/>
      <c r="M179" s="579"/>
      <c r="N179" s="579"/>
      <c r="O179" s="579"/>
      <c r="P179" s="579"/>
      <c r="Q179" s="579"/>
      <c r="R179" s="579"/>
      <c r="S179" s="579"/>
      <c r="T179" s="579"/>
      <c r="U179" s="579"/>
      <c r="V179" s="579"/>
      <c r="W179" s="579"/>
      <c r="X179" s="579"/>
      <c r="Y179" s="579"/>
      <c r="Z179" s="579"/>
    </row>
    <row r="180" spans="1:26" ht="12.75" customHeight="1">
      <c r="A180" s="579"/>
      <c r="B180" s="579"/>
      <c r="C180" s="579"/>
      <c r="D180" s="579"/>
      <c r="E180" s="579"/>
      <c r="F180" s="579"/>
      <c r="G180" s="579"/>
      <c r="H180" s="579"/>
      <c r="I180" s="579"/>
      <c r="J180" s="579"/>
      <c r="K180" s="579"/>
      <c r="L180" s="579"/>
      <c r="M180" s="579"/>
      <c r="N180" s="579"/>
      <c r="O180" s="579"/>
      <c r="P180" s="579"/>
      <c r="Q180" s="579"/>
      <c r="R180" s="579"/>
      <c r="S180" s="579"/>
      <c r="T180" s="579"/>
      <c r="U180" s="579"/>
      <c r="V180" s="579"/>
      <c r="W180" s="579"/>
      <c r="X180" s="579"/>
      <c r="Y180" s="579"/>
      <c r="Z180" s="579"/>
    </row>
    <row r="181" spans="1:26" ht="12.75" customHeight="1">
      <c r="A181" s="579"/>
      <c r="B181" s="579"/>
      <c r="C181" s="579"/>
      <c r="D181" s="579"/>
      <c r="E181" s="579"/>
      <c r="F181" s="579"/>
      <c r="G181" s="579"/>
      <c r="H181" s="579"/>
      <c r="I181" s="579"/>
      <c r="J181" s="579"/>
      <c r="K181" s="579"/>
      <c r="L181" s="579"/>
      <c r="M181" s="579"/>
      <c r="N181" s="579"/>
      <c r="O181" s="579"/>
      <c r="P181" s="579"/>
      <c r="Q181" s="579"/>
      <c r="R181" s="579"/>
      <c r="S181" s="579"/>
      <c r="T181" s="579"/>
      <c r="U181" s="579"/>
      <c r="V181" s="579"/>
      <c r="W181" s="579"/>
      <c r="X181" s="579"/>
      <c r="Y181" s="579"/>
      <c r="Z181" s="579"/>
    </row>
    <row r="182" spans="1:26" ht="12.75" customHeight="1">
      <c r="A182" s="579"/>
      <c r="B182" s="579"/>
      <c r="C182" s="579"/>
      <c r="D182" s="579"/>
      <c r="E182" s="579"/>
      <c r="F182" s="579"/>
      <c r="G182" s="579"/>
      <c r="H182" s="579"/>
      <c r="I182" s="579"/>
      <c r="J182" s="579"/>
      <c r="K182" s="579"/>
      <c r="L182" s="579"/>
      <c r="M182" s="579"/>
      <c r="N182" s="579"/>
      <c r="O182" s="579"/>
      <c r="P182" s="579"/>
      <c r="Q182" s="579"/>
      <c r="R182" s="579"/>
      <c r="S182" s="579"/>
      <c r="T182" s="579"/>
      <c r="U182" s="579"/>
      <c r="V182" s="579"/>
      <c r="W182" s="579"/>
      <c r="X182" s="579"/>
      <c r="Y182" s="579"/>
      <c r="Z182" s="579"/>
    </row>
    <row r="183" spans="1:26" ht="12.75" customHeight="1">
      <c r="A183" s="579"/>
      <c r="B183" s="579"/>
      <c r="C183" s="579"/>
      <c r="D183" s="579"/>
      <c r="E183" s="579"/>
      <c r="F183" s="579"/>
      <c r="G183" s="579"/>
      <c r="H183" s="579"/>
      <c r="I183" s="579"/>
      <c r="J183" s="579"/>
      <c r="K183" s="579"/>
      <c r="L183" s="579"/>
      <c r="M183" s="579"/>
      <c r="N183" s="579"/>
      <c r="O183" s="579"/>
      <c r="P183" s="579"/>
      <c r="Q183" s="579"/>
      <c r="R183" s="579"/>
      <c r="S183" s="579"/>
      <c r="T183" s="579"/>
      <c r="U183" s="579"/>
      <c r="V183" s="579"/>
      <c r="W183" s="579"/>
      <c r="X183" s="579"/>
      <c r="Y183" s="579"/>
      <c r="Z183" s="579"/>
    </row>
    <row r="184" spans="1:26" ht="12.75" customHeight="1">
      <c r="A184" s="579"/>
      <c r="B184" s="579"/>
      <c r="C184" s="579"/>
      <c r="D184" s="579"/>
      <c r="E184" s="579"/>
      <c r="F184" s="579"/>
      <c r="G184" s="579"/>
      <c r="H184" s="579"/>
      <c r="I184" s="579"/>
      <c r="J184" s="579"/>
      <c r="K184" s="579"/>
      <c r="L184" s="579"/>
      <c r="M184" s="579"/>
      <c r="N184" s="579"/>
      <c r="O184" s="579"/>
      <c r="P184" s="579"/>
      <c r="Q184" s="579"/>
      <c r="R184" s="579"/>
      <c r="S184" s="579"/>
      <c r="T184" s="579"/>
      <c r="U184" s="579"/>
      <c r="V184" s="579"/>
      <c r="W184" s="579"/>
      <c r="X184" s="579"/>
      <c r="Y184" s="579"/>
      <c r="Z184" s="579"/>
    </row>
    <row r="185" spans="1:26" ht="12.75" customHeight="1">
      <c r="A185" s="579"/>
      <c r="B185" s="579"/>
      <c r="C185" s="579"/>
      <c r="D185" s="579"/>
      <c r="E185" s="579"/>
      <c r="F185" s="579"/>
      <c r="G185" s="579"/>
      <c r="H185" s="579"/>
      <c r="I185" s="579"/>
      <c r="J185" s="579"/>
      <c r="K185" s="579"/>
      <c r="L185" s="579"/>
      <c r="M185" s="579"/>
      <c r="N185" s="579"/>
      <c r="O185" s="579"/>
      <c r="P185" s="579"/>
      <c r="Q185" s="579"/>
      <c r="R185" s="579"/>
      <c r="S185" s="579"/>
      <c r="T185" s="579"/>
      <c r="U185" s="579"/>
      <c r="V185" s="579"/>
      <c r="W185" s="579"/>
      <c r="X185" s="579"/>
      <c r="Y185" s="579"/>
      <c r="Z185" s="579"/>
    </row>
    <row r="186" spans="1:26" ht="12.75" customHeight="1">
      <c r="A186" s="579"/>
      <c r="B186" s="579"/>
      <c r="C186" s="579"/>
      <c r="D186" s="579"/>
      <c r="E186" s="579"/>
      <c r="F186" s="579"/>
      <c r="G186" s="579"/>
      <c r="H186" s="579"/>
      <c r="I186" s="579"/>
      <c r="J186" s="579"/>
      <c r="K186" s="579"/>
      <c r="L186" s="579"/>
      <c r="M186" s="579"/>
      <c r="N186" s="579"/>
      <c r="O186" s="579"/>
      <c r="P186" s="579"/>
      <c r="Q186" s="579"/>
      <c r="R186" s="579"/>
      <c r="S186" s="579"/>
      <c r="T186" s="579"/>
      <c r="U186" s="579"/>
      <c r="V186" s="579"/>
      <c r="W186" s="579"/>
      <c r="X186" s="579"/>
      <c r="Y186" s="579"/>
      <c r="Z186" s="579"/>
    </row>
    <row r="187" spans="1:26" ht="12.75" customHeight="1">
      <c r="A187" s="579"/>
      <c r="B187" s="579"/>
      <c r="C187" s="579"/>
      <c r="D187" s="579"/>
      <c r="E187" s="579"/>
      <c r="F187" s="579"/>
      <c r="G187" s="579"/>
      <c r="H187" s="579"/>
      <c r="I187" s="579"/>
      <c r="J187" s="579"/>
      <c r="K187" s="579"/>
      <c r="L187" s="579"/>
      <c r="M187" s="579"/>
      <c r="N187" s="579"/>
      <c r="O187" s="579"/>
      <c r="P187" s="579"/>
      <c r="Q187" s="579"/>
      <c r="R187" s="579"/>
      <c r="S187" s="579"/>
      <c r="T187" s="579"/>
      <c r="U187" s="579"/>
      <c r="V187" s="579"/>
      <c r="W187" s="579"/>
      <c r="X187" s="579"/>
      <c r="Y187" s="579"/>
      <c r="Z187" s="579"/>
    </row>
    <row r="188" spans="1:26" ht="12.75" customHeight="1">
      <c r="A188" s="579"/>
      <c r="B188" s="579"/>
      <c r="C188" s="579"/>
      <c r="D188" s="579"/>
      <c r="E188" s="579"/>
      <c r="F188" s="579"/>
      <c r="G188" s="579"/>
      <c r="H188" s="579"/>
      <c r="I188" s="579"/>
      <c r="J188" s="579"/>
      <c r="K188" s="579"/>
      <c r="L188" s="579"/>
      <c r="M188" s="579"/>
      <c r="N188" s="579"/>
      <c r="O188" s="579"/>
      <c r="P188" s="579"/>
      <c r="Q188" s="579"/>
      <c r="R188" s="579"/>
      <c r="S188" s="579"/>
      <c r="T188" s="579"/>
      <c r="U188" s="579"/>
      <c r="V188" s="579"/>
      <c r="W188" s="579"/>
      <c r="X188" s="579"/>
      <c r="Y188" s="579"/>
      <c r="Z188" s="579"/>
    </row>
    <row r="189" spans="1:26" ht="12.75" customHeight="1">
      <c r="A189" s="579"/>
      <c r="B189" s="579"/>
      <c r="C189" s="579"/>
      <c r="D189" s="579"/>
      <c r="E189" s="579"/>
      <c r="F189" s="579"/>
      <c r="G189" s="579"/>
      <c r="H189" s="579"/>
      <c r="I189" s="579"/>
      <c r="J189" s="579"/>
      <c r="K189" s="579"/>
      <c r="L189" s="579"/>
      <c r="M189" s="579"/>
      <c r="N189" s="579"/>
      <c r="O189" s="579"/>
      <c r="P189" s="579"/>
      <c r="Q189" s="579"/>
      <c r="R189" s="579"/>
      <c r="S189" s="579"/>
      <c r="T189" s="579"/>
      <c r="U189" s="579"/>
      <c r="V189" s="579"/>
      <c r="W189" s="579"/>
      <c r="X189" s="579"/>
      <c r="Y189" s="579"/>
      <c r="Z189" s="579"/>
    </row>
    <row r="190" spans="1:26" ht="12.75" customHeight="1">
      <c r="A190" s="579"/>
      <c r="B190" s="579"/>
      <c r="C190" s="579"/>
      <c r="D190" s="579"/>
      <c r="E190" s="579"/>
      <c r="F190" s="579"/>
      <c r="G190" s="579"/>
      <c r="H190" s="579"/>
      <c r="I190" s="579"/>
      <c r="J190" s="579"/>
      <c r="K190" s="579"/>
      <c r="L190" s="579"/>
      <c r="M190" s="579"/>
      <c r="N190" s="579"/>
      <c r="O190" s="579"/>
      <c r="P190" s="579"/>
      <c r="Q190" s="579"/>
      <c r="R190" s="579"/>
      <c r="S190" s="579"/>
      <c r="T190" s="579"/>
      <c r="U190" s="579"/>
      <c r="V190" s="579"/>
      <c r="W190" s="579"/>
      <c r="X190" s="579"/>
      <c r="Y190" s="579"/>
      <c r="Z190" s="579"/>
    </row>
    <row r="191" spans="1:26" ht="12.75" customHeight="1">
      <c r="A191" s="579"/>
      <c r="B191" s="579"/>
      <c r="C191" s="579"/>
      <c r="D191" s="579"/>
      <c r="E191" s="579"/>
      <c r="F191" s="579"/>
      <c r="G191" s="579"/>
      <c r="H191" s="579"/>
      <c r="I191" s="579"/>
      <c r="J191" s="579"/>
      <c r="K191" s="579"/>
      <c r="L191" s="579"/>
      <c r="M191" s="579"/>
      <c r="N191" s="579"/>
      <c r="O191" s="579"/>
      <c r="P191" s="579"/>
      <c r="Q191" s="579"/>
      <c r="R191" s="579"/>
      <c r="S191" s="579"/>
      <c r="T191" s="579"/>
      <c r="U191" s="579"/>
      <c r="V191" s="579"/>
      <c r="W191" s="579"/>
      <c r="X191" s="579"/>
      <c r="Y191" s="579"/>
      <c r="Z191" s="579"/>
    </row>
    <row r="192" spans="1:26" ht="12.75" customHeight="1">
      <c r="A192" s="579"/>
      <c r="B192" s="579"/>
      <c r="C192" s="579"/>
      <c r="D192" s="579"/>
      <c r="E192" s="579"/>
      <c r="F192" s="579"/>
      <c r="G192" s="579"/>
      <c r="H192" s="579"/>
      <c r="I192" s="579"/>
      <c r="J192" s="579"/>
      <c r="K192" s="579"/>
      <c r="L192" s="579"/>
      <c r="M192" s="579"/>
      <c r="N192" s="579"/>
      <c r="O192" s="579"/>
      <c r="P192" s="579"/>
      <c r="Q192" s="579"/>
      <c r="R192" s="579"/>
      <c r="S192" s="579"/>
      <c r="T192" s="579"/>
      <c r="U192" s="579"/>
      <c r="V192" s="579"/>
      <c r="W192" s="579"/>
      <c r="X192" s="579"/>
      <c r="Y192" s="579"/>
      <c r="Z192" s="579"/>
    </row>
    <row r="193" spans="1:26" ht="12.75" customHeight="1">
      <c r="A193" s="579"/>
      <c r="B193" s="579"/>
      <c r="C193" s="579"/>
      <c r="D193" s="579"/>
      <c r="E193" s="579"/>
      <c r="F193" s="579"/>
      <c r="G193" s="579"/>
      <c r="H193" s="579"/>
      <c r="I193" s="579"/>
      <c r="J193" s="579"/>
      <c r="K193" s="579"/>
      <c r="L193" s="579"/>
      <c r="M193" s="579"/>
      <c r="N193" s="579"/>
      <c r="O193" s="579"/>
      <c r="P193" s="579"/>
      <c r="Q193" s="579"/>
      <c r="R193" s="579"/>
      <c r="S193" s="579"/>
      <c r="T193" s="579"/>
      <c r="U193" s="579"/>
      <c r="V193" s="579"/>
      <c r="W193" s="579"/>
      <c r="X193" s="579"/>
      <c r="Y193" s="579"/>
      <c r="Z193" s="579"/>
    </row>
    <row r="194" spans="1:26" ht="12.75" customHeight="1">
      <c r="A194" s="579"/>
      <c r="B194" s="579"/>
      <c r="C194" s="579"/>
      <c r="D194" s="579"/>
      <c r="E194" s="579"/>
      <c r="F194" s="579"/>
      <c r="G194" s="579"/>
      <c r="H194" s="579"/>
      <c r="I194" s="579"/>
      <c r="J194" s="579"/>
      <c r="K194" s="579"/>
      <c r="L194" s="579"/>
      <c r="M194" s="579"/>
      <c r="N194" s="579"/>
      <c r="O194" s="579"/>
      <c r="P194" s="579"/>
      <c r="Q194" s="579"/>
      <c r="R194" s="579"/>
      <c r="S194" s="579"/>
      <c r="T194" s="579"/>
      <c r="U194" s="579"/>
      <c r="V194" s="579"/>
      <c r="W194" s="579"/>
      <c r="X194" s="579"/>
      <c r="Y194" s="579"/>
      <c r="Z194" s="579"/>
    </row>
    <row r="195" spans="1:26" ht="12.75" customHeight="1">
      <c r="A195" s="579"/>
      <c r="B195" s="579"/>
      <c r="C195" s="579"/>
      <c r="D195" s="579"/>
      <c r="E195" s="579"/>
      <c r="F195" s="579"/>
      <c r="G195" s="579"/>
      <c r="H195" s="579"/>
      <c r="I195" s="579"/>
      <c r="J195" s="579"/>
      <c r="K195" s="579"/>
      <c r="L195" s="579"/>
      <c r="M195" s="579"/>
      <c r="N195" s="579"/>
      <c r="O195" s="579"/>
      <c r="P195" s="579"/>
      <c r="Q195" s="579"/>
      <c r="R195" s="579"/>
      <c r="S195" s="579"/>
      <c r="T195" s="579"/>
      <c r="U195" s="579"/>
      <c r="V195" s="579"/>
      <c r="W195" s="579"/>
      <c r="X195" s="579"/>
      <c r="Y195" s="579"/>
      <c r="Z195" s="579"/>
    </row>
    <row r="196" spans="1:26" ht="12.75" customHeight="1">
      <c r="A196" s="579"/>
      <c r="B196" s="579"/>
      <c r="C196" s="579"/>
      <c r="D196" s="579"/>
      <c r="E196" s="579"/>
      <c r="F196" s="579"/>
      <c r="G196" s="579"/>
      <c r="H196" s="579"/>
      <c r="I196" s="579"/>
      <c r="J196" s="579"/>
      <c r="K196" s="579"/>
      <c r="L196" s="579"/>
      <c r="M196" s="579"/>
      <c r="N196" s="579"/>
      <c r="O196" s="579"/>
      <c r="P196" s="579"/>
      <c r="Q196" s="579"/>
      <c r="R196" s="579"/>
      <c r="S196" s="579"/>
      <c r="T196" s="579"/>
      <c r="U196" s="579"/>
      <c r="V196" s="579"/>
      <c r="W196" s="579"/>
      <c r="X196" s="579"/>
      <c r="Y196" s="579"/>
      <c r="Z196" s="579"/>
    </row>
    <row r="197" spans="1:26" ht="12.75" customHeight="1">
      <c r="A197" s="579"/>
      <c r="B197" s="579"/>
      <c r="C197" s="579"/>
      <c r="D197" s="579"/>
      <c r="E197" s="579"/>
      <c r="F197" s="579"/>
      <c r="G197" s="579"/>
      <c r="H197" s="579"/>
      <c r="I197" s="579"/>
      <c r="J197" s="579"/>
      <c r="K197" s="579"/>
      <c r="L197" s="579"/>
      <c r="M197" s="579"/>
      <c r="N197" s="579"/>
      <c r="O197" s="579"/>
      <c r="P197" s="579"/>
      <c r="Q197" s="579"/>
      <c r="R197" s="579"/>
      <c r="S197" s="579"/>
      <c r="T197" s="579"/>
      <c r="U197" s="579"/>
      <c r="V197" s="579"/>
      <c r="W197" s="579"/>
      <c r="X197" s="579"/>
      <c r="Y197" s="579"/>
      <c r="Z197" s="579"/>
    </row>
    <row r="198" spans="1:26" ht="12.75" customHeight="1">
      <c r="A198" s="579"/>
      <c r="B198" s="579"/>
      <c r="C198" s="579"/>
      <c r="D198" s="579"/>
      <c r="E198" s="579"/>
      <c r="F198" s="579"/>
      <c r="G198" s="579"/>
      <c r="H198" s="579"/>
      <c r="I198" s="579"/>
      <c r="J198" s="579"/>
      <c r="K198" s="579"/>
      <c r="L198" s="579"/>
      <c r="M198" s="579"/>
      <c r="N198" s="579"/>
      <c r="O198" s="579"/>
      <c r="P198" s="579"/>
      <c r="Q198" s="579"/>
      <c r="R198" s="579"/>
      <c r="S198" s="579"/>
      <c r="T198" s="579"/>
      <c r="U198" s="579"/>
      <c r="V198" s="579"/>
      <c r="W198" s="579"/>
      <c r="X198" s="579"/>
      <c r="Y198" s="579"/>
      <c r="Z198" s="579"/>
    </row>
    <row r="199" spans="1:26" ht="12.75" customHeight="1">
      <c r="A199" s="579"/>
      <c r="B199" s="579"/>
      <c r="C199" s="579"/>
      <c r="D199" s="579"/>
      <c r="E199" s="579"/>
      <c r="F199" s="579"/>
      <c r="G199" s="579"/>
      <c r="H199" s="579"/>
      <c r="I199" s="579"/>
      <c r="J199" s="579"/>
      <c r="K199" s="579"/>
      <c r="L199" s="579"/>
      <c r="M199" s="579"/>
      <c r="N199" s="579"/>
      <c r="O199" s="579"/>
      <c r="P199" s="579"/>
      <c r="Q199" s="579"/>
      <c r="R199" s="579"/>
      <c r="S199" s="579"/>
      <c r="T199" s="579"/>
      <c r="U199" s="579"/>
      <c r="V199" s="579"/>
      <c r="W199" s="579"/>
      <c r="X199" s="579"/>
      <c r="Y199" s="579"/>
      <c r="Z199" s="579"/>
    </row>
    <row r="200" spans="1:26" ht="12.75" customHeight="1">
      <c r="A200" s="579"/>
      <c r="B200" s="579"/>
      <c r="C200" s="579"/>
      <c r="D200" s="579"/>
      <c r="E200" s="579"/>
      <c r="F200" s="579"/>
      <c r="G200" s="579"/>
      <c r="H200" s="579"/>
      <c r="I200" s="579"/>
      <c r="J200" s="579"/>
      <c r="K200" s="579"/>
      <c r="L200" s="579"/>
      <c r="M200" s="579"/>
      <c r="N200" s="579"/>
      <c r="O200" s="579"/>
      <c r="P200" s="579"/>
      <c r="Q200" s="579"/>
      <c r="R200" s="579"/>
      <c r="S200" s="579"/>
      <c r="T200" s="579"/>
      <c r="U200" s="579"/>
      <c r="V200" s="579"/>
      <c r="W200" s="579"/>
      <c r="X200" s="579"/>
      <c r="Y200" s="579"/>
      <c r="Z200" s="579"/>
    </row>
    <row r="201" spans="1:26" ht="12.75" customHeight="1">
      <c r="A201" s="579"/>
      <c r="B201" s="579"/>
      <c r="C201" s="579"/>
      <c r="D201" s="579"/>
      <c r="E201" s="579"/>
      <c r="F201" s="579"/>
      <c r="G201" s="579"/>
      <c r="H201" s="579"/>
      <c r="I201" s="579"/>
      <c r="J201" s="579"/>
      <c r="K201" s="579"/>
      <c r="L201" s="579"/>
      <c r="M201" s="579"/>
      <c r="N201" s="579"/>
      <c r="O201" s="579"/>
      <c r="P201" s="579"/>
      <c r="Q201" s="579"/>
      <c r="R201" s="579"/>
      <c r="S201" s="579"/>
      <c r="T201" s="579"/>
      <c r="U201" s="579"/>
      <c r="V201" s="579"/>
      <c r="W201" s="579"/>
      <c r="X201" s="579"/>
      <c r="Y201" s="579"/>
      <c r="Z201" s="579"/>
    </row>
    <row r="202" spans="1:26" ht="12.75" customHeight="1">
      <c r="A202" s="579"/>
      <c r="B202" s="579"/>
      <c r="C202" s="579"/>
      <c r="D202" s="579"/>
      <c r="E202" s="579"/>
      <c r="F202" s="579"/>
      <c r="G202" s="579"/>
      <c r="H202" s="579"/>
      <c r="I202" s="579"/>
      <c r="J202" s="579"/>
      <c r="K202" s="579"/>
      <c r="L202" s="579"/>
      <c r="M202" s="579"/>
      <c r="N202" s="579"/>
      <c r="O202" s="579"/>
      <c r="P202" s="579"/>
      <c r="Q202" s="579"/>
      <c r="R202" s="579"/>
      <c r="S202" s="579"/>
      <c r="T202" s="579"/>
      <c r="U202" s="579"/>
      <c r="V202" s="579"/>
      <c r="W202" s="579"/>
      <c r="X202" s="579"/>
      <c r="Y202" s="579"/>
      <c r="Z202" s="579"/>
    </row>
    <row r="203" spans="1:26" ht="12.75" customHeight="1">
      <c r="A203" s="579"/>
      <c r="B203" s="579"/>
      <c r="C203" s="579"/>
      <c r="D203" s="579"/>
      <c r="E203" s="579"/>
      <c r="F203" s="579"/>
      <c r="G203" s="579"/>
      <c r="H203" s="579"/>
      <c r="I203" s="579"/>
      <c r="J203" s="579"/>
      <c r="K203" s="579"/>
      <c r="L203" s="579"/>
      <c r="M203" s="579"/>
      <c r="N203" s="579"/>
      <c r="O203" s="579"/>
      <c r="P203" s="579"/>
      <c r="Q203" s="579"/>
      <c r="R203" s="579"/>
      <c r="S203" s="579"/>
      <c r="T203" s="579"/>
      <c r="U203" s="579"/>
      <c r="V203" s="579"/>
      <c r="W203" s="579"/>
      <c r="X203" s="579"/>
      <c r="Y203" s="579"/>
      <c r="Z203" s="579"/>
    </row>
    <row r="204" spans="1:26" ht="12.75" customHeight="1">
      <c r="A204" s="579"/>
      <c r="B204" s="579"/>
      <c r="C204" s="579"/>
      <c r="D204" s="579"/>
      <c r="E204" s="579"/>
      <c r="F204" s="579"/>
      <c r="G204" s="579"/>
      <c r="H204" s="579"/>
      <c r="I204" s="579"/>
      <c r="J204" s="579"/>
      <c r="K204" s="579"/>
      <c r="L204" s="579"/>
      <c r="M204" s="579"/>
      <c r="N204" s="579"/>
      <c r="O204" s="579"/>
      <c r="P204" s="579"/>
      <c r="Q204" s="579"/>
      <c r="R204" s="579"/>
      <c r="S204" s="579"/>
      <c r="T204" s="579"/>
      <c r="U204" s="579"/>
      <c r="V204" s="579"/>
      <c r="W204" s="579"/>
      <c r="X204" s="579"/>
      <c r="Y204" s="579"/>
      <c r="Z204" s="579"/>
    </row>
    <row r="205" spans="1:26" ht="12.75" customHeight="1">
      <c r="A205" s="579"/>
      <c r="B205" s="579"/>
      <c r="C205" s="579"/>
      <c r="D205" s="579"/>
      <c r="E205" s="579"/>
      <c r="F205" s="579"/>
      <c r="G205" s="579"/>
      <c r="H205" s="579"/>
      <c r="I205" s="579"/>
      <c r="J205" s="579"/>
      <c r="K205" s="579"/>
      <c r="L205" s="579"/>
      <c r="M205" s="579"/>
      <c r="N205" s="579"/>
      <c r="O205" s="579"/>
      <c r="P205" s="579"/>
      <c r="Q205" s="579"/>
      <c r="R205" s="579"/>
      <c r="S205" s="579"/>
      <c r="T205" s="579"/>
      <c r="U205" s="579"/>
      <c r="V205" s="579"/>
      <c r="W205" s="579"/>
      <c r="X205" s="579"/>
      <c r="Y205" s="579"/>
      <c r="Z205" s="579"/>
    </row>
    <row r="206" spans="1:26" ht="12.75" customHeight="1">
      <c r="A206" s="579"/>
      <c r="B206" s="579"/>
      <c r="C206" s="579"/>
      <c r="D206" s="579"/>
      <c r="E206" s="579"/>
      <c r="F206" s="579"/>
      <c r="G206" s="579"/>
      <c r="H206" s="579"/>
      <c r="I206" s="579"/>
      <c r="J206" s="579"/>
      <c r="K206" s="579"/>
      <c r="L206" s="579"/>
      <c r="M206" s="579"/>
      <c r="N206" s="579"/>
      <c r="O206" s="579"/>
      <c r="P206" s="579"/>
      <c r="Q206" s="579"/>
      <c r="R206" s="579"/>
      <c r="S206" s="579"/>
      <c r="T206" s="579"/>
      <c r="U206" s="579"/>
      <c r="V206" s="579"/>
      <c r="W206" s="579"/>
      <c r="X206" s="579"/>
      <c r="Y206" s="579"/>
      <c r="Z206" s="579"/>
    </row>
    <row r="207" spans="1:26" ht="12.75" customHeight="1">
      <c r="A207" s="579"/>
      <c r="B207" s="579"/>
      <c r="C207" s="579"/>
      <c r="D207" s="579"/>
      <c r="E207" s="579"/>
      <c r="F207" s="579"/>
      <c r="G207" s="579"/>
      <c r="H207" s="579"/>
      <c r="I207" s="579"/>
      <c r="J207" s="579"/>
      <c r="K207" s="579"/>
      <c r="L207" s="579"/>
      <c r="M207" s="579"/>
      <c r="N207" s="579"/>
      <c r="O207" s="579"/>
      <c r="P207" s="579"/>
      <c r="Q207" s="579"/>
      <c r="R207" s="579"/>
      <c r="S207" s="579"/>
      <c r="T207" s="579"/>
      <c r="U207" s="579"/>
      <c r="V207" s="579"/>
      <c r="W207" s="579"/>
      <c r="X207" s="579"/>
      <c r="Y207" s="579"/>
      <c r="Z207" s="579"/>
    </row>
    <row r="208" spans="1:26" ht="12.75" customHeight="1">
      <c r="A208" s="579"/>
      <c r="B208" s="579"/>
      <c r="C208" s="579"/>
      <c r="D208" s="579"/>
      <c r="E208" s="579"/>
      <c r="F208" s="579"/>
      <c r="G208" s="579"/>
      <c r="H208" s="579"/>
      <c r="I208" s="579"/>
      <c r="J208" s="579"/>
      <c r="K208" s="579"/>
      <c r="L208" s="579"/>
      <c r="M208" s="579"/>
      <c r="N208" s="579"/>
      <c r="O208" s="579"/>
      <c r="P208" s="579"/>
      <c r="Q208" s="579"/>
      <c r="R208" s="579"/>
      <c r="S208" s="579"/>
      <c r="T208" s="579"/>
      <c r="U208" s="579"/>
      <c r="V208" s="579"/>
      <c r="W208" s="579"/>
      <c r="X208" s="579"/>
      <c r="Y208" s="579"/>
      <c r="Z208" s="579"/>
    </row>
    <row r="209" spans="1:26" ht="12.75" customHeight="1">
      <c r="A209" s="579"/>
      <c r="B209" s="579"/>
      <c r="C209" s="579"/>
      <c r="D209" s="579"/>
      <c r="E209" s="579"/>
      <c r="F209" s="579"/>
      <c r="G209" s="579"/>
      <c r="H209" s="579"/>
      <c r="I209" s="579"/>
      <c r="J209" s="579"/>
      <c r="K209" s="579"/>
      <c r="L209" s="579"/>
      <c r="M209" s="579"/>
      <c r="N209" s="579"/>
      <c r="O209" s="579"/>
      <c r="P209" s="579"/>
      <c r="Q209" s="579"/>
      <c r="R209" s="579"/>
      <c r="S209" s="579"/>
      <c r="T209" s="579"/>
      <c r="U209" s="579"/>
      <c r="V209" s="579"/>
      <c r="W209" s="579"/>
      <c r="X209" s="579"/>
      <c r="Y209" s="579"/>
      <c r="Z209" s="579"/>
    </row>
    <row r="210" spans="1:26" ht="12.75" customHeight="1">
      <c r="A210" s="579"/>
      <c r="B210" s="579"/>
      <c r="C210" s="579"/>
      <c r="D210" s="579"/>
      <c r="E210" s="579"/>
      <c r="F210" s="579"/>
      <c r="G210" s="579"/>
      <c r="H210" s="579"/>
      <c r="I210" s="579"/>
      <c r="J210" s="579"/>
      <c r="K210" s="579"/>
      <c r="L210" s="579"/>
      <c r="M210" s="579"/>
      <c r="N210" s="579"/>
      <c r="O210" s="579"/>
      <c r="P210" s="579"/>
      <c r="Q210" s="579"/>
      <c r="R210" s="579"/>
      <c r="S210" s="579"/>
      <c r="T210" s="579"/>
      <c r="U210" s="579"/>
      <c r="V210" s="579"/>
      <c r="W210" s="579"/>
      <c r="X210" s="579"/>
      <c r="Y210" s="579"/>
      <c r="Z210" s="579"/>
    </row>
    <row r="211" spans="1:26" ht="12.75" customHeight="1">
      <c r="A211" s="579"/>
      <c r="B211" s="579"/>
      <c r="C211" s="579"/>
      <c r="D211" s="579"/>
      <c r="E211" s="579"/>
      <c r="F211" s="579"/>
      <c r="G211" s="579"/>
      <c r="H211" s="579"/>
      <c r="I211" s="579"/>
      <c r="J211" s="579"/>
      <c r="K211" s="579"/>
      <c r="L211" s="579"/>
      <c r="M211" s="579"/>
      <c r="N211" s="579"/>
      <c r="O211" s="579"/>
      <c r="P211" s="579"/>
      <c r="Q211" s="579"/>
      <c r="R211" s="579"/>
      <c r="S211" s="579"/>
      <c r="T211" s="579"/>
      <c r="U211" s="579"/>
      <c r="V211" s="579"/>
      <c r="W211" s="579"/>
      <c r="X211" s="579"/>
      <c r="Y211" s="579"/>
      <c r="Z211" s="579"/>
    </row>
    <row r="212" spans="1:26" ht="12.75" customHeight="1">
      <c r="A212" s="579"/>
      <c r="B212" s="579"/>
      <c r="C212" s="579"/>
      <c r="D212" s="579"/>
      <c r="E212" s="579"/>
      <c r="F212" s="579"/>
      <c r="G212" s="579"/>
      <c r="H212" s="579"/>
      <c r="I212" s="579"/>
      <c r="J212" s="579"/>
      <c r="K212" s="579"/>
      <c r="L212" s="579"/>
      <c r="M212" s="579"/>
      <c r="N212" s="579"/>
      <c r="O212" s="579"/>
      <c r="P212" s="579"/>
      <c r="Q212" s="579"/>
      <c r="R212" s="579"/>
      <c r="S212" s="579"/>
      <c r="T212" s="579"/>
      <c r="U212" s="579"/>
      <c r="V212" s="579"/>
      <c r="W212" s="579"/>
      <c r="X212" s="579"/>
      <c r="Y212" s="579"/>
      <c r="Z212" s="579"/>
    </row>
    <row r="213" spans="1:26" ht="12.75" customHeight="1">
      <c r="A213" s="579"/>
      <c r="B213" s="579"/>
      <c r="C213" s="579"/>
      <c r="D213" s="579"/>
      <c r="E213" s="579"/>
      <c r="F213" s="579"/>
      <c r="G213" s="579"/>
      <c r="H213" s="579"/>
      <c r="I213" s="579"/>
      <c r="J213" s="579"/>
      <c r="K213" s="579"/>
      <c r="L213" s="579"/>
      <c r="M213" s="579"/>
      <c r="N213" s="579"/>
      <c r="O213" s="579"/>
      <c r="P213" s="579"/>
      <c r="Q213" s="579"/>
      <c r="R213" s="579"/>
      <c r="S213" s="579"/>
      <c r="T213" s="579"/>
      <c r="U213" s="579"/>
      <c r="V213" s="579"/>
      <c r="W213" s="579"/>
      <c r="X213" s="579"/>
      <c r="Y213" s="579"/>
      <c r="Z213" s="579"/>
    </row>
    <row r="214" spans="1:26" ht="12.75" customHeight="1">
      <c r="A214" s="579"/>
      <c r="B214" s="579"/>
      <c r="C214" s="579"/>
      <c r="D214" s="579"/>
      <c r="E214" s="579"/>
      <c r="F214" s="579"/>
      <c r="G214" s="579"/>
      <c r="H214" s="579"/>
      <c r="I214" s="579"/>
      <c r="J214" s="579"/>
      <c r="K214" s="579"/>
      <c r="L214" s="579"/>
      <c r="M214" s="579"/>
      <c r="N214" s="579"/>
      <c r="O214" s="579"/>
      <c r="P214" s="579"/>
      <c r="Q214" s="579"/>
      <c r="R214" s="579"/>
      <c r="S214" s="579"/>
      <c r="T214" s="579"/>
      <c r="U214" s="579"/>
      <c r="V214" s="579"/>
      <c r="W214" s="579"/>
      <c r="X214" s="579"/>
      <c r="Y214" s="579"/>
      <c r="Z214" s="579"/>
    </row>
    <row r="215" spans="1:26" ht="12.75" customHeight="1">
      <c r="A215" s="579"/>
      <c r="B215" s="579"/>
      <c r="C215" s="579"/>
      <c r="D215" s="579"/>
      <c r="E215" s="579"/>
      <c r="F215" s="579"/>
      <c r="G215" s="579"/>
      <c r="H215" s="579"/>
      <c r="I215" s="579"/>
      <c r="J215" s="579"/>
      <c r="K215" s="579"/>
      <c r="L215" s="579"/>
      <c r="M215" s="579"/>
      <c r="N215" s="579"/>
      <c r="O215" s="579"/>
      <c r="P215" s="579"/>
      <c r="Q215" s="579"/>
      <c r="R215" s="579"/>
      <c r="S215" s="579"/>
      <c r="T215" s="579"/>
      <c r="U215" s="579"/>
      <c r="V215" s="579"/>
      <c r="W215" s="579"/>
      <c r="X215" s="579"/>
      <c r="Y215" s="579"/>
      <c r="Z215" s="579"/>
    </row>
    <row r="216" spans="1:26" ht="12.75" customHeight="1">
      <c r="A216" s="579"/>
      <c r="B216" s="579"/>
      <c r="C216" s="579"/>
      <c r="D216" s="579"/>
      <c r="E216" s="579"/>
      <c r="F216" s="579"/>
      <c r="G216" s="579"/>
      <c r="H216" s="579"/>
      <c r="I216" s="579"/>
      <c r="J216" s="579"/>
      <c r="K216" s="579"/>
      <c r="L216" s="579"/>
      <c r="M216" s="579"/>
      <c r="N216" s="579"/>
      <c r="O216" s="579"/>
      <c r="P216" s="579"/>
      <c r="Q216" s="579"/>
      <c r="R216" s="579"/>
      <c r="S216" s="579"/>
      <c r="T216" s="579"/>
      <c r="U216" s="579"/>
      <c r="V216" s="579"/>
      <c r="W216" s="579"/>
      <c r="X216" s="579"/>
      <c r="Y216" s="579"/>
      <c r="Z216" s="579"/>
    </row>
    <row r="217" spans="1:26" ht="12.75" customHeight="1">
      <c r="A217" s="579"/>
      <c r="B217" s="579"/>
      <c r="C217" s="579"/>
      <c r="D217" s="579"/>
      <c r="E217" s="579"/>
      <c r="F217" s="579"/>
      <c r="G217" s="579"/>
      <c r="H217" s="579"/>
      <c r="I217" s="579"/>
      <c r="J217" s="579"/>
      <c r="K217" s="579"/>
      <c r="L217" s="579"/>
      <c r="M217" s="579"/>
      <c r="N217" s="579"/>
      <c r="O217" s="579"/>
      <c r="P217" s="579"/>
      <c r="Q217" s="579"/>
      <c r="R217" s="579"/>
      <c r="S217" s="579"/>
      <c r="T217" s="579"/>
      <c r="U217" s="579"/>
      <c r="V217" s="579"/>
      <c r="W217" s="579"/>
      <c r="X217" s="579"/>
      <c r="Y217" s="579"/>
      <c r="Z217" s="579"/>
    </row>
    <row r="218" spans="1:26" ht="12.75" customHeight="1">
      <c r="A218" s="579"/>
      <c r="B218" s="579"/>
      <c r="C218" s="579"/>
      <c r="D218" s="579"/>
      <c r="E218" s="579"/>
      <c r="F218" s="579"/>
      <c r="G218" s="579"/>
      <c r="H218" s="579"/>
      <c r="I218" s="579"/>
      <c r="J218" s="579"/>
      <c r="K218" s="579"/>
      <c r="L218" s="579"/>
      <c r="M218" s="579"/>
      <c r="N218" s="579"/>
      <c r="O218" s="579"/>
      <c r="P218" s="579"/>
      <c r="Q218" s="579"/>
      <c r="R218" s="579"/>
      <c r="S218" s="579"/>
      <c r="T218" s="579"/>
      <c r="U218" s="579"/>
      <c r="V218" s="579"/>
      <c r="W218" s="579"/>
      <c r="X218" s="579"/>
      <c r="Y218" s="579"/>
      <c r="Z218" s="579"/>
    </row>
    <row r="219" spans="1:26" ht="12.75" customHeight="1">
      <c r="A219" s="579"/>
      <c r="B219" s="579"/>
      <c r="C219" s="579"/>
      <c r="D219" s="579"/>
      <c r="E219" s="579"/>
      <c r="F219" s="579"/>
      <c r="G219" s="579"/>
      <c r="H219" s="579"/>
      <c r="I219" s="579"/>
      <c r="J219" s="579"/>
      <c r="K219" s="579"/>
      <c r="L219" s="579"/>
      <c r="M219" s="579"/>
      <c r="N219" s="579"/>
      <c r="O219" s="579"/>
      <c r="P219" s="579"/>
      <c r="Q219" s="579"/>
      <c r="R219" s="579"/>
      <c r="S219" s="579"/>
      <c r="T219" s="579"/>
      <c r="U219" s="579"/>
      <c r="V219" s="579"/>
      <c r="W219" s="579"/>
      <c r="X219" s="579"/>
      <c r="Y219" s="579"/>
      <c r="Z219" s="579"/>
    </row>
    <row r="220" spans="1:26" ht="12.75" customHeight="1">
      <c r="A220" s="579"/>
      <c r="B220" s="579"/>
      <c r="C220" s="579"/>
      <c r="D220" s="579"/>
      <c r="E220" s="579"/>
      <c r="F220" s="579"/>
      <c r="G220" s="579"/>
      <c r="H220" s="579"/>
      <c r="I220" s="579"/>
      <c r="J220" s="579"/>
      <c r="K220" s="579"/>
      <c r="L220" s="579"/>
      <c r="M220" s="579"/>
      <c r="N220" s="579"/>
      <c r="O220" s="579"/>
      <c r="P220" s="579"/>
      <c r="Q220" s="579"/>
      <c r="R220" s="579"/>
      <c r="S220" s="579"/>
      <c r="T220" s="579"/>
      <c r="U220" s="579"/>
      <c r="V220" s="579"/>
      <c r="W220" s="579"/>
      <c r="X220" s="579"/>
      <c r="Y220" s="579"/>
      <c r="Z220" s="579"/>
    </row>
    <row r="221" spans="1:26" ht="12.75" customHeight="1">
      <c r="A221" s="579"/>
      <c r="B221" s="579"/>
      <c r="C221" s="579"/>
      <c r="D221" s="579"/>
      <c r="E221" s="579"/>
      <c r="F221" s="579"/>
      <c r="G221" s="579"/>
      <c r="H221" s="579"/>
      <c r="I221" s="579"/>
      <c r="J221" s="579"/>
      <c r="K221" s="579"/>
      <c r="L221" s="579"/>
      <c r="M221" s="579"/>
      <c r="N221" s="579"/>
      <c r="O221" s="579"/>
      <c r="P221" s="579"/>
      <c r="Q221" s="579"/>
      <c r="R221" s="579"/>
      <c r="S221" s="579"/>
      <c r="T221" s="579"/>
      <c r="U221" s="579"/>
      <c r="V221" s="579"/>
      <c r="W221" s="579"/>
      <c r="X221" s="579"/>
      <c r="Y221" s="579"/>
      <c r="Z221" s="579"/>
    </row>
    <row r="222" spans="1:26" ht="12.75" customHeight="1">
      <c r="A222" s="579"/>
      <c r="B222" s="579"/>
      <c r="C222" s="579"/>
      <c r="D222" s="579"/>
      <c r="E222" s="579"/>
      <c r="F222" s="579"/>
      <c r="G222" s="579"/>
      <c r="H222" s="579"/>
      <c r="I222" s="579"/>
      <c r="J222" s="579"/>
      <c r="K222" s="579"/>
      <c r="L222" s="579"/>
      <c r="M222" s="579"/>
      <c r="N222" s="579"/>
      <c r="O222" s="579"/>
      <c r="P222" s="579"/>
      <c r="Q222" s="579"/>
      <c r="R222" s="579"/>
      <c r="S222" s="579"/>
      <c r="T222" s="579"/>
      <c r="U222" s="579"/>
      <c r="V222" s="579"/>
      <c r="W222" s="579"/>
      <c r="X222" s="579"/>
      <c r="Y222" s="579"/>
      <c r="Z222" s="579"/>
    </row>
    <row r="223" spans="1:26" ht="12.75" customHeight="1">
      <c r="A223" s="579"/>
      <c r="B223" s="579"/>
      <c r="C223" s="579"/>
      <c r="D223" s="579"/>
      <c r="E223" s="579"/>
      <c r="F223" s="579"/>
      <c r="G223" s="579"/>
      <c r="H223" s="579"/>
      <c r="I223" s="579"/>
      <c r="J223" s="579"/>
      <c r="K223" s="579"/>
      <c r="L223" s="579"/>
      <c r="M223" s="579"/>
      <c r="N223" s="579"/>
      <c r="O223" s="579"/>
      <c r="P223" s="579"/>
      <c r="Q223" s="579"/>
      <c r="R223" s="579"/>
      <c r="S223" s="579"/>
      <c r="T223" s="579"/>
      <c r="U223" s="579"/>
      <c r="V223" s="579"/>
      <c r="W223" s="579"/>
      <c r="X223" s="579"/>
      <c r="Y223" s="579"/>
      <c r="Z223" s="579"/>
    </row>
    <row r="224" spans="1:26" ht="12.75" customHeight="1">
      <c r="A224" s="579"/>
      <c r="B224" s="579"/>
      <c r="C224" s="579"/>
      <c r="D224" s="579"/>
      <c r="E224" s="579"/>
      <c r="F224" s="579"/>
      <c r="G224" s="579"/>
      <c r="H224" s="579"/>
      <c r="I224" s="579"/>
      <c r="J224" s="579"/>
      <c r="K224" s="579"/>
      <c r="L224" s="579"/>
      <c r="M224" s="579"/>
      <c r="N224" s="579"/>
      <c r="O224" s="579"/>
      <c r="P224" s="579"/>
      <c r="Q224" s="579"/>
      <c r="R224" s="579"/>
      <c r="S224" s="579"/>
      <c r="T224" s="579"/>
      <c r="U224" s="579"/>
      <c r="V224" s="579"/>
      <c r="W224" s="579"/>
      <c r="X224" s="579"/>
      <c r="Y224" s="579"/>
      <c r="Z224" s="579"/>
    </row>
    <row r="225" spans="1:26" ht="12.75" customHeight="1">
      <c r="A225" s="579"/>
      <c r="B225" s="579"/>
      <c r="C225" s="579"/>
      <c r="D225" s="579"/>
      <c r="E225" s="579"/>
      <c r="F225" s="579"/>
      <c r="G225" s="579"/>
      <c r="H225" s="579"/>
      <c r="I225" s="579"/>
      <c r="J225" s="579"/>
      <c r="K225" s="579"/>
      <c r="L225" s="579"/>
      <c r="M225" s="579"/>
      <c r="N225" s="579"/>
      <c r="O225" s="579"/>
      <c r="P225" s="579"/>
      <c r="Q225" s="579"/>
      <c r="R225" s="579"/>
      <c r="S225" s="579"/>
      <c r="T225" s="579"/>
      <c r="U225" s="579"/>
      <c r="V225" s="579"/>
      <c r="W225" s="579"/>
      <c r="X225" s="579"/>
      <c r="Y225" s="579"/>
      <c r="Z225" s="579"/>
    </row>
    <row r="226" spans="1:26" ht="12.75" customHeight="1">
      <c r="A226" s="579"/>
      <c r="B226" s="579"/>
      <c r="C226" s="579"/>
      <c r="D226" s="579"/>
      <c r="E226" s="579"/>
      <c r="F226" s="579"/>
      <c r="G226" s="579"/>
      <c r="H226" s="579"/>
      <c r="I226" s="579"/>
      <c r="J226" s="579"/>
      <c r="K226" s="579"/>
      <c r="L226" s="579"/>
      <c r="M226" s="579"/>
      <c r="N226" s="579"/>
      <c r="O226" s="579"/>
      <c r="P226" s="579"/>
      <c r="Q226" s="579"/>
      <c r="R226" s="579"/>
      <c r="S226" s="579"/>
      <c r="T226" s="579"/>
      <c r="U226" s="579"/>
      <c r="V226" s="579"/>
      <c r="W226" s="579"/>
      <c r="X226" s="579"/>
      <c r="Y226" s="579"/>
      <c r="Z226" s="579"/>
    </row>
    <row r="227" spans="1:26" ht="12.75" customHeight="1">
      <c r="A227" s="579"/>
      <c r="B227" s="579"/>
      <c r="C227" s="579"/>
      <c r="D227" s="579"/>
      <c r="E227" s="579"/>
      <c r="F227" s="579"/>
      <c r="G227" s="579"/>
      <c r="H227" s="579"/>
      <c r="I227" s="579"/>
      <c r="J227" s="579"/>
      <c r="K227" s="579"/>
      <c r="L227" s="579"/>
      <c r="M227" s="579"/>
      <c r="N227" s="579"/>
      <c r="O227" s="579"/>
      <c r="P227" s="579"/>
      <c r="Q227" s="579"/>
      <c r="R227" s="579"/>
      <c r="S227" s="579"/>
      <c r="T227" s="579"/>
      <c r="U227" s="579"/>
      <c r="V227" s="579"/>
      <c r="W227" s="579"/>
      <c r="X227" s="579"/>
      <c r="Y227" s="579"/>
      <c r="Z227" s="579"/>
    </row>
    <row r="228" spans="1:26" ht="12.75" customHeight="1">
      <c r="A228" s="579"/>
      <c r="B228" s="579"/>
      <c r="C228" s="579"/>
      <c r="D228" s="579"/>
      <c r="E228" s="579"/>
      <c r="F228" s="579"/>
      <c r="G228" s="579"/>
      <c r="H228" s="579"/>
      <c r="I228" s="579"/>
      <c r="J228" s="579"/>
      <c r="K228" s="579"/>
      <c r="L228" s="579"/>
      <c r="M228" s="579"/>
      <c r="N228" s="579"/>
      <c r="O228" s="579"/>
      <c r="P228" s="579"/>
      <c r="Q228" s="579"/>
      <c r="R228" s="579"/>
      <c r="S228" s="579"/>
      <c r="T228" s="579"/>
      <c r="U228" s="579"/>
      <c r="V228" s="579"/>
      <c r="W228" s="579"/>
      <c r="X228" s="579"/>
      <c r="Y228" s="579"/>
      <c r="Z228" s="579"/>
    </row>
    <row r="229" spans="1:26" ht="12.75" customHeight="1">
      <c r="A229" s="579"/>
      <c r="B229" s="579"/>
      <c r="C229" s="579"/>
      <c r="D229" s="579"/>
      <c r="E229" s="579"/>
      <c r="F229" s="579"/>
      <c r="G229" s="579"/>
      <c r="H229" s="579"/>
      <c r="I229" s="579"/>
      <c r="J229" s="579"/>
      <c r="K229" s="579"/>
      <c r="L229" s="579"/>
      <c r="M229" s="579"/>
      <c r="N229" s="579"/>
      <c r="O229" s="579"/>
      <c r="P229" s="579"/>
      <c r="Q229" s="579"/>
      <c r="R229" s="579"/>
      <c r="S229" s="579"/>
      <c r="T229" s="579"/>
      <c r="U229" s="579"/>
      <c r="V229" s="579"/>
      <c r="W229" s="579"/>
      <c r="X229" s="579"/>
      <c r="Y229" s="579"/>
      <c r="Z229" s="579"/>
    </row>
    <row r="230" spans="1:26" ht="12.75" customHeight="1">
      <c r="A230" s="579"/>
      <c r="B230" s="579"/>
      <c r="C230" s="579"/>
      <c r="D230" s="579"/>
      <c r="E230" s="579"/>
      <c r="F230" s="579"/>
      <c r="G230" s="579"/>
      <c r="H230" s="579"/>
      <c r="I230" s="579"/>
      <c r="J230" s="579"/>
      <c r="K230" s="579"/>
      <c r="L230" s="579"/>
      <c r="M230" s="579"/>
      <c r="N230" s="579"/>
      <c r="O230" s="579"/>
      <c r="P230" s="579"/>
      <c r="Q230" s="579"/>
      <c r="R230" s="579"/>
      <c r="S230" s="579"/>
      <c r="T230" s="579"/>
      <c r="U230" s="579"/>
      <c r="V230" s="579"/>
      <c r="W230" s="579"/>
      <c r="X230" s="579"/>
      <c r="Y230" s="579"/>
      <c r="Z230" s="579"/>
    </row>
    <row r="231" spans="1:26" ht="12.75" customHeight="1">
      <c r="A231" s="579"/>
      <c r="B231" s="579"/>
      <c r="C231" s="579"/>
      <c r="D231" s="579"/>
      <c r="E231" s="579"/>
      <c r="F231" s="579"/>
      <c r="G231" s="579"/>
      <c r="H231" s="579"/>
      <c r="I231" s="579"/>
      <c r="J231" s="579"/>
      <c r="K231" s="579"/>
      <c r="L231" s="579"/>
      <c r="M231" s="579"/>
      <c r="N231" s="579"/>
      <c r="O231" s="579"/>
      <c r="P231" s="579"/>
      <c r="Q231" s="579"/>
      <c r="R231" s="579"/>
      <c r="S231" s="579"/>
      <c r="T231" s="579"/>
      <c r="U231" s="579"/>
      <c r="V231" s="579"/>
      <c r="W231" s="579"/>
      <c r="X231" s="579"/>
      <c r="Y231" s="579"/>
      <c r="Z231" s="579"/>
    </row>
    <row r="232" spans="1:26" ht="12.75" customHeight="1">
      <c r="A232" s="579"/>
      <c r="B232" s="579"/>
      <c r="C232" s="579"/>
      <c r="D232" s="579"/>
      <c r="E232" s="579"/>
      <c r="F232" s="579"/>
      <c r="G232" s="579"/>
      <c r="H232" s="579"/>
      <c r="I232" s="579"/>
      <c r="J232" s="579"/>
      <c r="K232" s="579"/>
      <c r="L232" s="579"/>
      <c r="M232" s="579"/>
      <c r="N232" s="579"/>
      <c r="O232" s="579"/>
      <c r="P232" s="579"/>
      <c r="Q232" s="579"/>
      <c r="R232" s="579"/>
      <c r="S232" s="579"/>
      <c r="T232" s="579"/>
      <c r="U232" s="579"/>
      <c r="V232" s="579"/>
      <c r="W232" s="579"/>
      <c r="X232" s="579"/>
      <c r="Y232" s="579"/>
      <c r="Z232" s="579"/>
    </row>
    <row r="233" spans="1:26" ht="12.75" customHeight="1">
      <c r="A233" s="579"/>
      <c r="B233" s="579"/>
      <c r="C233" s="579"/>
      <c r="D233" s="579"/>
      <c r="E233" s="579"/>
      <c r="F233" s="579"/>
      <c r="G233" s="579"/>
      <c r="H233" s="579"/>
      <c r="I233" s="579"/>
      <c r="J233" s="579"/>
      <c r="K233" s="579"/>
      <c r="L233" s="579"/>
      <c r="M233" s="579"/>
      <c r="N233" s="579"/>
      <c r="O233" s="579"/>
      <c r="P233" s="579"/>
      <c r="Q233" s="579"/>
      <c r="R233" s="579"/>
      <c r="S233" s="579"/>
      <c r="T233" s="579"/>
      <c r="U233" s="579"/>
      <c r="V233" s="579"/>
      <c r="W233" s="579"/>
      <c r="X233" s="579"/>
      <c r="Y233" s="579"/>
      <c r="Z233" s="579"/>
    </row>
    <row r="234" spans="1:26" ht="12.75" customHeight="1">
      <c r="A234" s="579"/>
      <c r="B234" s="579"/>
      <c r="C234" s="579"/>
      <c r="D234" s="579"/>
      <c r="E234" s="579"/>
      <c r="F234" s="579"/>
      <c r="G234" s="579"/>
      <c r="H234" s="579"/>
      <c r="I234" s="579"/>
      <c r="J234" s="579"/>
      <c r="K234" s="579"/>
      <c r="L234" s="579"/>
      <c r="M234" s="579"/>
      <c r="N234" s="579"/>
      <c r="O234" s="579"/>
      <c r="P234" s="579"/>
      <c r="Q234" s="579"/>
      <c r="R234" s="579"/>
      <c r="S234" s="579"/>
      <c r="T234" s="579"/>
      <c r="U234" s="579"/>
      <c r="V234" s="579"/>
      <c r="W234" s="579"/>
      <c r="X234" s="579"/>
      <c r="Y234" s="579"/>
      <c r="Z234" s="579"/>
    </row>
    <row r="235" spans="1:26" ht="12.75" customHeight="1">
      <c r="A235" s="579"/>
      <c r="B235" s="579"/>
      <c r="C235" s="579"/>
      <c r="D235" s="579"/>
      <c r="E235" s="579"/>
      <c r="F235" s="579"/>
      <c r="G235" s="579"/>
      <c r="H235" s="579"/>
      <c r="I235" s="579"/>
      <c r="J235" s="579"/>
      <c r="K235" s="579"/>
      <c r="L235" s="579"/>
      <c r="M235" s="579"/>
      <c r="N235" s="579"/>
      <c r="O235" s="579"/>
      <c r="P235" s="579"/>
      <c r="Q235" s="579"/>
      <c r="R235" s="579"/>
      <c r="S235" s="579"/>
      <c r="T235" s="579"/>
      <c r="U235" s="579"/>
      <c r="V235" s="579"/>
      <c r="W235" s="579"/>
      <c r="X235" s="579"/>
      <c r="Y235" s="579"/>
      <c r="Z235" s="579"/>
    </row>
    <row r="236" spans="1:26" ht="12.75" customHeight="1">
      <c r="A236" s="579"/>
      <c r="B236" s="579"/>
      <c r="C236" s="579"/>
      <c r="D236" s="579"/>
      <c r="E236" s="579"/>
      <c r="F236" s="579"/>
      <c r="G236" s="579"/>
      <c r="H236" s="579"/>
      <c r="I236" s="579"/>
      <c r="J236" s="579"/>
      <c r="K236" s="579"/>
      <c r="L236" s="579"/>
      <c r="M236" s="579"/>
      <c r="N236" s="579"/>
      <c r="O236" s="579"/>
      <c r="P236" s="579"/>
      <c r="Q236" s="579"/>
      <c r="R236" s="579"/>
      <c r="S236" s="579"/>
      <c r="T236" s="579"/>
      <c r="U236" s="579"/>
      <c r="V236" s="579"/>
      <c r="W236" s="579"/>
      <c r="X236" s="579"/>
      <c r="Y236" s="579"/>
      <c r="Z236" s="579"/>
    </row>
    <row r="237" spans="1:26" ht="12.75" customHeight="1">
      <c r="A237" s="579"/>
      <c r="B237" s="579"/>
      <c r="C237" s="579"/>
      <c r="D237" s="579"/>
      <c r="E237" s="579"/>
      <c r="F237" s="579"/>
      <c r="G237" s="579"/>
      <c r="H237" s="579"/>
      <c r="I237" s="579"/>
      <c r="J237" s="579"/>
      <c r="K237" s="579"/>
      <c r="L237" s="579"/>
      <c r="M237" s="579"/>
      <c r="N237" s="579"/>
      <c r="O237" s="579"/>
      <c r="P237" s="579"/>
      <c r="Q237" s="579"/>
      <c r="R237" s="579"/>
      <c r="S237" s="579"/>
      <c r="T237" s="579"/>
      <c r="U237" s="579"/>
      <c r="V237" s="579"/>
      <c r="W237" s="579"/>
      <c r="X237" s="579"/>
      <c r="Y237" s="579"/>
      <c r="Z237" s="579"/>
    </row>
    <row r="238" spans="1:26" ht="12.75" customHeight="1">
      <c r="A238" s="579"/>
      <c r="B238" s="579"/>
      <c r="C238" s="579"/>
      <c r="D238" s="579"/>
      <c r="E238" s="579"/>
      <c r="F238" s="579"/>
      <c r="G238" s="579"/>
      <c r="H238" s="579"/>
      <c r="I238" s="579"/>
      <c r="J238" s="579"/>
      <c r="K238" s="579"/>
      <c r="L238" s="579"/>
      <c r="M238" s="579"/>
      <c r="N238" s="579"/>
      <c r="O238" s="579"/>
      <c r="P238" s="579"/>
      <c r="Q238" s="579"/>
      <c r="R238" s="579"/>
      <c r="S238" s="579"/>
      <c r="T238" s="579"/>
      <c r="U238" s="579"/>
      <c r="V238" s="579"/>
      <c r="W238" s="579"/>
      <c r="X238" s="579"/>
      <c r="Y238" s="579"/>
      <c r="Z238" s="579"/>
    </row>
    <row r="239" spans="1:26" ht="12.75" customHeight="1">
      <c r="A239" s="579"/>
      <c r="B239" s="579"/>
      <c r="C239" s="579"/>
      <c r="D239" s="579"/>
      <c r="E239" s="579"/>
      <c r="F239" s="579"/>
      <c r="G239" s="579"/>
      <c r="H239" s="579"/>
      <c r="I239" s="579"/>
      <c r="J239" s="579"/>
      <c r="K239" s="579"/>
      <c r="L239" s="579"/>
      <c r="M239" s="579"/>
      <c r="N239" s="579"/>
      <c r="O239" s="579"/>
      <c r="P239" s="579"/>
      <c r="Q239" s="579"/>
      <c r="R239" s="579"/>
      <c r="S239" s="579"/>
      <c r="T239" s="579"/>
      <c r="U239" s="579"/>
      <c r="V239" s="579"/>
      <c r="W239" s="579"/>
      <c r="X239" s="579"/>
      <c r="Y239" s="579"/>
      <c r="Z239" s="579"/>
    </row>
    <row r="240" spans="1:26" ht="12.75" customHeight="1">
      <c r="A240" s="579"/>
      <c r="B240" s="579"/>
      <c r="C240" s="579"/>
      <c r="D240" s="579"/>
      <c r="E240" s="579"/>
      <c r="F240" s="579"/>
      <c r="G240" s="579"/>
      <c r="H240" s="579"/>
      <c r="I240" s="579"/>
      <c r="J240" s="579"/>
      <c r="K240" s="579"/>
      <c r="L240" s="579"/>
      <c r="M240" s="579"/>
      <c r="N240" s="579"/>
      <c r="O240" s="579"/>
      <c r="P240" s="579"/>
      <c r="Q240" s="579"/>
      <c r="R240" s="579"/>
      <c r="S240" s="579"/>
      <c r="T240" s="579"/>
      <c r="U240" s="579"/>
      <c r="V240" s="579"/>
      <c r="W240" s="579"/>
      <c r="X240" s="579"/>
      <c r="Y240" s="579"/>
      <c r="Z240" s="579"/>
    </row>
    <row r="241" spans="1:26" ht="12.75" customHeight="1">
      <c r="A241" s="579"/>
      <c r="B241" s="579"/>
      <c r="C241" s="579"/>
      <c r="D241" s="579"/>
      <c r="E241" s="579"/>
      <c r="F241" s="579"/>
      <c r="G241" s="579"/>
      <c r="H241" s="579"/>
      <c r="I241" s="579"/>
      <c r="J241" s="579"/>
      <c r="K241" s="579"/>
      <c r="L241" s="579"/>
      <c r="M241" s="579"/>
      <c r="N241" s="579"/>
      <c r="O241" s="579"/>
      <c r="P241" s="579"/>
      <c r="Q241" s="579"/>
      <c r="R241" s="579"/>
      <c r="S241" s="579"/>
      <c r="T241" s="579"/>
      <c r="U241" s="579"/>
      <c r="V241" s="579"/>
      <c r="W241" s="579"/>
      <c r="X241" s="579"/>
      <c r="Y241" s="579"/>
      <c r="Z241" s="579"/>
    </row>
    <row r="242" spans="1:26" ht="12.75" customHeight="1">
      <c r="A242" s="579"/>
      <c r="B242" s="579"/>
      <c r="C242" s="579"/>
      <c r="D242" s="579"/>
      <c r="E242" s="579"/>
      <c r="F242" s="579"/>
      <c r="G242" s="579"/>
      <c r="H242" s="579"/>
      <c r="I242" s="579"/>
      <c r="J242" s="579"/>
      <c r="K242" s="579"/>
      <c r="L242" s="579"/>
      <c r="M242" s="579"/>
      <c r="N242" s="579"/>
      <c r="O242" s="579"/>
      <c r="P242" s="579"/>
      <c r="Q242" s="579"/>
      <c r="R242" s="579"/>
      <c r="S242" s="579"/>
      <c r="T242" s="579"/>
      <c r="U242" s="579"/>
      <c r="V242" s="579"/>
      <c r="W242" s="579"/>
      <c r="X242" s="579"/>
      <c r="Y242" s="579"/>
      <c r="Z242" s="579"/>
    </row>
    <row r="243" spans="1:26" ht="12.75" customHeight="1">
      <c r="A243" s="579"/>
      <c r="B243" s="579"/>
      <c r="C243" s="579"/>
      <c r="D243" s="579"/>
      <c r="E243" s="579"/>
      <c r="F243" s="579"/>
      <c r="G243" s="579"/>
      <c r="H243" s="579"/>
      <c r="I243" s="579"/>
      <c r="J243" s="579"/>
      <c r="K243" s="579"/>
      <c r="L243" s="579"/>
      <c r="M243" s="579"/>
      <c r="N243" s="579"/>
      <c r="O243" s="579"/>
      <c r="P243" s="579"/>
      <c r="Q243" s="579"/>
      <c r="R243" s="579"/>
      <c r="S243" s="579"/>
      <c r="T243" s="579"/>
      <c r="U243" s="579"/>
      <c r="V243" s="579"/>
      <c r="W243" s="579"/>
      <c r="X243" s="579"/>
      <c r="Y243" s="579"/>
      <c r="Z243" s="579"/>
    </row>
    <row r="244" spans="1:26" ht="12.75" customHeight="1">
      <c r="A244" s="579"/>
      <c r="B244" s="579"/>
      <c r="C244" s="579"/>
      <c r="D244" s="579"/>
      <c r="E244" s="579"/>
      <c r="F244" s="579"/>
      <c r="G244" s="579"/>
      <c r="H244" s="579"/>
      <c r="I244" s="579"/>
      <c r="J244" s="579"/>
      <c r="K244" s="579"/>
      <c r="L244" s="579"/>
      <c r="M244" s="579"/>
      <c r="N244" s="579"/>
      <c r="O244" s="579"/>
      <c r="P244" s="579"/>
      <c r="Q244" s="579"/>
      <c r="R244" s="579"/>
      <c r="S244" s="579"/>
      <c r="T244" s="579"/>
      <c r="U244" s="579"/>
      <c r="V244" s="579"/>
      <c r="W244" s="579"/>
      <c r="X244" s="579"/>
      <c r="Y244" s="579"/>
      <c r="Z244" s="579"/>
    </row>
    <row r="245" spans="1:26" ht="12.75" customHeight="1">
      <c r="A245" s="579"/>
      <c r="B245" s="579"/>
      <c r="C245" s="579"/>
      <c r="D245" s="579"/>
      <c r="E245" s="579"/>
      <c r="F245" s="579"/>
      <c r="G245" s="579"/>
      <c r="H245" s="579"/>
      <c r="I245" s="579"/>
      <c r="J245" s="579"/>
      <c r="K245" s="579"/>
      <c r="L245" s="579"/>
      <c r="M245" s="579"/>
      <c r="N245" s="579"/>
      <c r="O245" s="579"/>
      <c r="P245" s="579"/>
      <c r="Q245" s="579"/>
      <c r="R245" s="579"/>
      <c r="S245" s="579"/>
      <c r="T245" s="579"/>
      <c r="U245" s="579"/>
      <c r="V245" s="579"/>
      <c r="W245" s="579"/>
      <c r="X245" s="579"/>
      <c r="Y245" s="579"/>
      <c r="Z245" s="579"/>
    </row>
    <row r="246" spans="1:26" ht="12.75" customHeight="1">
      <c r="A246" s="579"/>
      <c r="B246" s="579"/>
      <c r="C246" s="579"/>
      <c r="D246" s="579"/>
      <c r="E246" s="579"/>
      <c r="F246" s="579"/>
      <c r="G246" s="579"/>
      <c r="H246" s="579"/>
      <c r="I246" s="579"/>
      <c r="J246" s="579"/>
      <c r="K246" s="579"/>
      <c r="L246" s="579"/>
      <c r="M246" s="579"/>
      <c r="N246" s="579"/>
      <c r="O246" s="579"/>
      <c r="P246" s="579"/>
      <c r="Q246" s="579"/>
      <c r="R246" s="579"/>
      <c r="S246" s="579"/>
      <c r="T246" s="579"/>
      <c r="U246" s="579"/>
      <c r="V246" s="579"/>
      <c r="W246" s="579"/>
      <c r="X246" s="579"/>
      <c r="Y246" s="579"/>
      <c r="Z246" s="579"/>
    </row>
    <row r="247" spans="1:26" ht="12.75" customHeight="1">
      <c r="A247" s="579"/>
      <c r="B247" s="579"/>
      <c r="C247" s="579"/>
      <c r="D247" s="579"/>
      <c r="E247" s="579"/>
      <c r="F247" s="579"/>
      <c r="G247" s="579"/>
      <c r="H247" s="579"/>
      <c r="I247" s="579"/>
      <c r="J247" s="579"/>
      <c r="K247" s="579"/>
      <c r="L247" s="579"/>
      <c r="M247" s="579"/>
      <c r="N247" s="579"/>
      <c r="O247" s="579"/>
      <c r="P247" s="579"/>
      <c r="Q247" s="579"/>
      <c r="R247" s="579"/>
      <c r="S247" s="579"/>
      <c r="T247" s="579"/>
      <c r="U247" s="579"/>
      <c r="V247" s="579"/>
      <c r="W247" s="579"/>
      <c r="X247" s="579"/>
      <c r="Y247" s="579"/>
      <c r="Z247" s="579"/>
    </row>
    <row r="248" spans="1:26" ht="12.75" customHeight="1">
      <c r="A248" s="579"/>
      <c r="B248" s="579"/>
      <c r="C248" s="579"/>
      <c r="D248" s="579"/>
      <c r="E248" s="579"/>
      <c r="F248" s="579"/>
      <c r="G248" s="579"/>
      <c r="H248" s="579"/>
      <c r="I248" s="579"/>
      <c r="J248" s="579"/>
      <c r="K248" s="579"/>
      <c r="L248" s="579"/>
      <c r="M248" s="579"/>
      <c r="N248" s="579"/>
      <c r="O248" s="579"/>
      <c r="P248" s="579"/>
      <c r="Q248" s="579"/>
      <c r="R248" s="579"/>
      <c r="S248" s="579"/>
      <c r="T248" s="579"/>
      <c r="U248" s="579"/>
      <c r="V248" s="579"/>
      <c r="W248" s="579"/>
      <c r="X248" s="579"/>
      <c r="Y248" s="579"/>
      <c r="Z248" s="579"/>
    </row>
    <row r="249" spans="1:26" ht="12.75" customHeight="1">
      <c r="A249" s="579"/>
      <c r="B249" s="579"/>
      <c r="C249" s="579"/>
      <c r="D249" s="579"/>
      <c r="E249" s="579"/>
      <c r="F249" s="579"/>
      <c r="G249" s="579"/>
      <c r="H249" s="579"/>
      <c r="I249" s="579"/>
      <c r="J249" s="579"/>
      <c r="K249" s="579"/>
      <c r="L249" s="579"/>
      <c r="M249" s="579"/>
      <c r="N249" s="579"/>
      <c r="O249" s="579"/>
      <c r="P249" s="579"/>
      <c r="Q249" s="579"/>
      <c r="R249" s="579"/>
      <c r="S249" s="579"/>
      <c r="T249" s="579"/>
      <c r="U249" s="579"/>
      <c r="V249" s="579"/>
      <c r="W249" s="579"/>
      <c r="X249" s="579"/>
      <c r="Y249" s="579"/>
      <c r="Z249" s="579"/>
    </row>
    <row r="250" spans="1:26" ht="12.75" customHeight="1">
      <c r="A250" s="579"/>
      <c r="B250" s="579"/>
      <c r="C250" s="579"/>
      <c r="D250" s="579"/>
      <c r="E250" s="579"/>
      <c r="F250" s="579"/>
      <c r="G250" s="579"/>
      <c r="H250" s="579"/>
      <c r="I250" s="579"/>
      <c r="J250" s="579"/>
      <c r="K250" s="579"/>
      <c r="L250" s="579"/>
      <c r="M250" s="579"/>
      <c r="N250" s="579"/>
      <c r="O250" s="579"/>
      <c r="P250" s="579"/>
      <c r="Q250" s="579"/>
      <c r="R250" s="579"/>
      <c r="S250" s="579"/>
      <c r="T250" s="579"/>
      <c r="U250" s="579"/>
      <c r="V250" s="579"/>
      <c r="W250" s="579"/>
      <c r="X250" s="579"/>
      <c r="Y250" s="579"/>
      <c r="Z250" s="579"/>
    </row>
    <row r="251" spans="1:26" ht="12.75" customHeight="1">
      <c r="A251" s="579"/>
      <c r="B251" s="579"/>
      <c r="C251" s="579"/>
      <c r="D251" s="579"/>
      <c r="E251" s="579"/>
      <c r="F251" s="579"/>
      <c r="G251" s="579"/>
      <c r="H251" s="579"/>
      <c r="I251" s="579"/>
      <c r="J251" s="579"/>
      <c r="K251" s="579"/>
      <c r="L251" s="579"/>
      <c r="M251" s="579"/>
      <c r="N251" s="579"/>
      <c r="O251" s="579"/>
      <c r="P251" s="579"/>
      <c r="Q251" s="579"/>
      <c r="R251" s="579"/>
      <c r="S251" s="579"/>
      <c r="T251" s="579"/>
      <c r="U251" s="579"/>
      <c r="V251" s="579"/>
      <c r="W251" s="579"/>
      <c r="X251" s="579"/>
      <c r="Y251" s="579"/>
      <c r="Z251" s="579"/>
    </row>
    <row r="252" spans="1:26" ht="12.75" customHeight="1">
      <c r="A252" s="579"/>
      <c r="B252" s="579"/>
      <c r="C252" s="579"/>
      <c r="D252" s="579"/>
      <c r="E252" s="579"/>
      <c r="F252" s="579"/>
      <c r="G252" s="579"/>
      <c r="H252" s="579"/>
      <c r="I252" s="579"/>
      <c r="J252" s="579"/>
      <c r="K252" s="579"/>
      <c r="L252" s="579"/>
      <c r="M252" s="579"/>
      <c r="N252" s="579"/>
      <c r="O252" s="579"/>
      <c r="P252" s="579"/>
      <c r="Q252" s="579"/>
      <c r="R252" s="579"/>
      <c r="S252" s="579"/>
      <c r="T252" s="579"/>
      <c r="U252" s="579"/>
      <c r="V252" s="579"/>
      <c r="W252" s="579"/>
      <c r="X252" s="579"/>
      <c r="Y252" s="579"/>
      <c r="Z252" s="579"/>
    </row>
    <row r="253" spans="1:26" ht="12.75" customHeight="1">
      <c r="A253" s="579"/>
      <c r="B253" s="579"/>
      <c r="C253" s="579"/>
      <c r="D253" s="579"/>
      <c r="E253" s="579"/>
      <c r="F253" s="579"/>
      <c r="G253" s="579"/>
      <c r="H253" s="579"/>
      <c r="I253" s="579"/>
      <c r="J253" s="579"/>
      <c r="K253" s="579"/>
      <c r="L253" s="579"/>
      <c r="M253" s="579"/>
      <c r="N253" s="579"/>
      <c r="O253" s="579"/>
      <c r="P253" s="579"/>
      <c r="Q253" s="579"/>
      <c r="R253" s="579"/>
      <c r="S253" s="579"/>
      <c r="T253" s="579"/>
      <c r="U253" s="579"/>
      <c r="V253" s="579"/>
      <c r="W253" s="579"/>
      <c r="X253" s="579"/>
      <c r="Y253" s="579"/>
      <c r="Z253" s="579"/>
    </row>
    <row r="254" spans="1:26" ht="12.75" customHeight="1">
      <c r="A254" s="579"/>
      <c r="B254" s="579"/>
      <c r="C254" s="579"/>
      <c r="D254" s="579"/>
      <c r="E254" s="579"/>
      <c r="F254" s="579"/>
      <c r="G254" s="579"/>
      <c r="H254" s="579"/>
      <c r="I254" s="579"/>
      <c r="J254" s="579"/>
      <c r="K254" s="579"/>
      <c r="L254" s="579"/>
      <c r="M254" s="579"/>
      <c r="N254" s="579"/>
      <c r="O254" s="579"/>
      <c r="P254" s="579"/>
      <c r="Q254" s="579"/>
      <c r="R254" s="579"/>
      <c r="S254" s="579"/>
      <c r="T254" s="579"/>
      <c r="U254" s="579"/>
      <c r="V254" s="579"/>
      <c r="W254" s="579"/>
      <c r="X254" s="579"/>
      <c r="Y254" s="579"/>
      <c r="Z254" s="579"/>
    </row>
    <row r="255" spans="1:26" ht="12.75" customHeight="1">
      <c r="A255" s="579"/>
      <c r="B255" s="579"/>
      <c r="C255" s="579"/>
      <c r="D255" s="579"/>
      <c r="E255" s="579"/>
      <c r="F255" s="579"/>
      <c r="G255" s="579"/>
      <c r="H255" s="579"/>
      <c r="I255" s="579"/>
      <c r="J255" s="579"/>
      <c r="K255" s="579"/>
      <c r="L255" s="579"/>
      <c r="M255" s="579"/>
      <c r="N255" s="579"/>
      <c r="O255" s="579"/>
      <c r="P255" s="579"/>
      <c r="Q255" s="579"/>
      <c r="R255" s="579"/>
      <c r="S255" s="579"/>
      <c r="T255" s="579"/>
      <c r="U255" s="579"/>
      <c r="V255" s="579"/>
      <c r="W255" s="579"/>
      <c r="X255" s="579"/>
      <c r="Y255" s="579"/>
      <c r="Z255" s="579"/>
    </row>
    <row r="256" spans="1:26" ht="12.75" customHeight="1">
      <c r="A256" s="579"/>
      <c r="B256" s="579"/>
      <c r="C256" s="579"/>
      <c r="D256" s="579"/>
      <c r="E256" s="579"/>
      <c r="F256" s="579"/>
      <c r="G256" s="579"/>
      <c r="H256" s="579"/>
      <c r="I256" s="579"/>
      <c r="J256" s="579"/>
      <c r="K256" s="579"/>
      <c r="L256" s="579"/>
      <c r="M256" s="579"/>
      <c r="N256" s="579"/>
      <c r="O256" s="579"/>
      <c r="P256" s="579"/>
      <c r="Q256" s="579"/>
      <c r="R256" s="579"/>
      <c r="S256" s="579"/>
      <c r="T256" s="579"/>
      <c r="U256" s="579"/>
      <c r="V256" s="579"/>
      <c r="W256" s="579"/>
      <c r="X256" s="579"/>
      <c r="Y256" s="579"/>
      <c r="Z256" s="579"/>
    </row>
    <row r="257" spans="1:26" ht="12.75" customHeight="1">
      <c r="A257" s="579"/>
      <c r="B257" s="579"/>
      <c r="C257" s="579"/>
      <c r="D257" s="579"/>
      <c r="E257" s="579"/>
      <c r="F257" s="579"/>
      <c r="G257" s="579"/>
      <c r="H257" s="579"/>
      <c r="I257" s="579"/>
      <c r="J257" s="579"/>
      <c r="K257" s="579"/>
      <c r="L257" s="579"/>
      <c r="M257" s="579"/>
      <c r="N257" s="579"/>
      <c r="O257" s="579"/>
      <c r="P257" s="579"/>
      <c r="Q257" s="579"/>
      <c r="R257" s="579"/>
      <c r="S257" s="579"/>
      <c r="T257" s="579"/>
      <c r="U257" s="579"/>
      <c r="V257" s="579"/>
      <c r="W257" s="579"/>
      <c r="X257" s="579"/>
      <c r="Y257" s="579"/>
      <c r="Z257" s="579"/>
    </row>
    <row r="258" spans="1:26" ht="12.75" customHeight="1">
      <c r="A258" s="579"/>
      <c r="B258" s="579"/>
      <c r="C258" s="579"/>
      <c r="D258" s="579"/>
      <c r="E258" s="579"/>
      <c r="F258" s="579"/>
      <c r="G258" s="579"/>
      <c r="H258" s="579"/>
      <c r="I258" s="579"/>
      <c r="J258" s="579"/>
      <c r="K258" s="579"/>
      <c r="L258" s="579"/>
      <c r="M258" s="579"/>
      <c r="N258" s="579"/>
      <c r="O258" s="579"/>
      <c r="P258" s="579"/>
      <c r="Q258" s="579"/>
      <c r="R258" s="579"/>
      <c r="S258" s="579"/>
      <c r="T258" s="579"/>
      <c r="U258" s="579"/>
      <c r="V258" s="579"/>
      <c r="W258" s="579"/>
      <c r="X258" s="579"/>
      <c r="Y258" s="579"/>
      <c r="Z258" s="579"/>
    </row>
    <row r="259" spans="1:26" ht="12.75" customHeight="1">
      <c r="A259" s="579"/>
      <c r="B259" s="579"/>
      <c r="C259" s="579"/>
      <c r="D259" s="579"/>
      <c r="E259" s="579"/>
      <c r="F259" s="579"/>
      <c r="G259" s="579"/>
      <c r="H259" s="579"/>
      <c r="I259" s="579"/>
      <c r="J259" s="579"/>
      <c r="K259" s="579"/>
      <c r="L259" s="579"/>
      <c r="M259" s="579"/>
      <c r="N259" s="579"/>
      <c r="O259" s="579"/>
      <c r="P259" s="579"/>
      <c r="Q259" s="579"/>
      <c r="R259" s="579"/>
      <c r="S259" s="579"/>
      <c r="T259" s="579"/>
      <c r="U259" s="579"/>
      <c r="V259" s="579"/>
      <c r="W259" s="579"/>
      <c r="X259" s="579"/>
      <c r="Y259" s="579"/>
      <c r="Z259" s="579"/>
    </row>
    <row r="260" spans="1:26" ht="12.75" customHeight="1">
      <c r="A260" s="579"/>
      <c r="B260" s="579"/>
      <c r="C260" s="579"/>
      <c r="D260" s="579"/>
      <c r="E260" s="579"/>
      <c r="F260" s="579"/>
      <c r="G260" s="579"/>
      <c r="H260" s="579"/>
      <c r="I260" s="579"/>
      <c r="J260" s="579"/>
      <c r="K260" s="579"/>
      <c r="L260" s="579"/>
      <c r="M260" s="579"/>
      <c r="N260" s="579"/>
      <c r="O260" s="579"/>
      <c r="P260" s="579"/>
      <c r="Q260" s="579"/>
      <c r="R260" s="579"/>
      <c r="S260" s="579"/>
      <c r="T260" s="579"/>
      <c r="U260" s="579"/>
      <c r="V260" s="579"/>
      <c r="W260" s="579"/>
      <c r="X260" s="579"/>
      <c r="Y260" s="579"/>
      <c r="Z260" s="579"/>
    </row>
    <row r="261" spans="1:26" ht="12.75" customHeight="1">
      <c r="A261" s="579"/>
      <c r="B261" s="579"/>
      <c r="C261" s="579"/>
      <c r="D261" s="579"/>
      <c r="E261" s="579"/>
      <c r="F261" s="579"/>
      <c r="G261" s="579"/>
      <c r="H261" s="579"/>
      <c r="I261" s="579"/>
      <c r="J261" s="579"/>
      <c r="K261" s="579"/>
      <c r="L261" s="579"/>
      <c r="M261" s="579"/>
      <c r="N261" s="579"/>
      <c r="O261" s="579"/>
      <c r="P261" s="579"/>
      <c r="Q261" s="579"/>
      <c r="R261" s="579"/>
      <c r="S261" s="579"/>
      <c r="T261" s="579"/>
      <c r="U261" s="579"/>
      <c r="V261" s="579"/>
      <c r="W261" s="579"/>
      <c r="X261" s="579"/>
      <c r="Y261" s="579"/>
      <c r="Z261" s="579"/>
    </row>
    <row r="262" spans="1:26" ht="12.75" customHeight="1">
      <c r="A262" s="579"/>
      <c r="B262" s="579"/>
      <c r="C262" s="579"/>
      <c r="D262" s="579"/>
      <c r="E262" s="579"/>
      <c r="F262" s="579"/>
      <c r="G262" s="579"/>
      <c r="H262" s="579"/>
      <c r="I262" s="579"/>
      <c r="J262" s="579"/>
      <c r="K262" s="579"/>
      <c r="L262" s="579"/>
      <c r="M262" s="579"/>
      <c r="N262" s="579"/>
      <c r="O262" s="579"/>
      <c r="P262" s="579"/>
      <c r="Q262" s="579"/>
      <c r="R262" s="579"/>
      <c r="S262" s="579"/>
      <c r="T262" s="579"/>
      <c r="U262" s="579"/>
      <c r="V262" s="579"/>
      <c r="W262" s="579"/>
      <c r="X262" s="579"/>
      <c r="Y262" s="579"/>
      <c r="Z262" s="579"/>
    </row>
    <row r="263" spans="1:26" ht="12.75" customHeight="1">
      <c r="A263" s="579"/>
      <c r="B263" s="579"/>
      <c r="C263" s="579"/>
      <c r="D263" s="579"/>
      <c r="E263" s="579"/>
      <c r="F263" s="579"/>
      <c r="G263" s="579"/>
      <c r="H263" s="579"/>
      <c r="I263" s="579"/>
      <c r="J263" s="579"/>
      <c r="K263" s="579"/>
      <c r="L263" s="579"/>
      <c r="M263" s="579"/>
      <c r="N263" s="579"/>
      <c r="O263" s="579"/>
      <c r="P263" s="579"/>
      <c r="Q263" s="579"/>
      <c r="R263" s="579"/>
      <c r="S263" s="579"/>
      <c r="T263" s="579"/>
      <c r="U263" s="579"/>
      <c r="V263" s="579"/>
      <c r="W263" s="579"/>
      <c r="X263" s="579"/>
      <c r="Y263" s="579"/>
      <c r="Z263" s="579"/>
    </row>
    <row r="264" spans="1:26" ht="12.75" customHeight="1">
      <c r="A264" s="579"/>
      <c r="B264" s="579"/>
      <c r="C264" s="579"/>
      <c r="D264" s="579"/>
      <c r="E264" s="579"/>
      <c r="F264" s="579"/>
      <c r="G264" s="579"/>
      <c r="H264" s="579"/>
      <c r="I264" s="579"/>
      <c r="J264" s="579"/>
      <c r="K264" s="579"/>
      <c r="L264" s="579"/>
      <c r="M264" s="579"/>
      <c r="N264" s="579"/>
      <c r="O264" s="579"/>
      <c r="P264" s="579"/>
      <c r="Q264" s="579"/>
      <c r="R264" s="579"/>
      <c r="S264" s="579"/>
      <c r="T264" s="579"/>
      <c r="U264" s="579"/>
      <c r="V264" s="579"/>
      <c r="W264" s="579"/>
      <c r="X264" s="579"/>
      <c r="Y264" s="579"/>
      <c r="Z264" s="579"/>
    </row>
    <row r="265" spans="1:26" ht="12.75" customHeight="1">
      <c r="A265" s="579"/>
      <c r="B265" s="579"/>
      <c r="C265" s="579"/>
      <c r="D265" s="579"/>
      <c r="E265" s="579"/>
      <c r="F265" s="579"/>
      <c r="G265" s="579"/>
      <c r="H265" s="579"/>
      <c r="I265" s="579"/>
      <c r="J265" s="579"/>
      <c r="K265" s="579"/>
      <c r="L265" s="579"/>
      <c r="M265" s="579"/>
      <c r="N265" s="579"/>
      <c r="O265" s="579"/>
      <c r="P265" s="579"/>
      <c r="Q265" s="579"/>
      <c r="R265" s="579"/>
      <c r="S265" s="579"/>
      <c r="T265" s="579"/>
      <c r="U265" s="579"/>
      <c r="V265" s="579"/>
      <c r="W265" s="579"/>
      <c r="X265" s="579"/>
      <c r="Y265" s="579"/>
      <c r="Z265" s="579"/>
    </row>
    <row r="266" spans="1:26" ht="12.75" customHeight="1">
      <c r="A266" s="579"/>
      <c r="B266" s="579"/>
      <c r="C266" s="579"/>
      <c r="D266" s="579"/>
      <c r="E266" s="579"/>
      <c r="F266" s="579"/>
      <c r="G266" s="579"/>
      <c r="H266" s="579"/>
      <c r="I266" s="579"/>
      <c r="J266" s="579"/>
      <c r="K266" s="579"/>
      <c r="L266" s="579"/>
      <c r="M266" s="579"/>
      <c r="N266" s="579"/>
      <c r="O266" s="579"/>
      <c r="P266" s="579"/>
      <c r="Q266" s="579"/>
      <c r="R266" s="579"/>
      <c r="S266" s="579"/>
      <c r="T266" s="579"/>
      <c r="U266" s="579"/>
      <c r="V266" s="579"/>
      <c r="W266" s="579"/>
      <c r="X266" s="579"/>
      <c r="Y266" s="579"/>
      <c r="Z266" s="579"/>
    </row>
    <row r="267" spans="1:26" ht="12.75" customHeight="1">
      <c r="A267" s="579"/>
      <c r="B267" s="579"/>
      <c r="C267" s="579"/>
      <c r="D267" s="579"/>
      <c r="E267" s="579"/>
      <c r="F267" s="579"/>
      <c r="G267" s="579"/>
      <c r="H267" s="579"/>
      <c r="I267" s="579"/>
      <c r="J267" s="579"/>
      <c r="K267" s="579"/>
      <c r="L267" s="579"/>
      <c r="M267" s="579"/>
      <c r="N267" s="579"/>
      <c r="O267" s="579"/>
      <c r="P267" s="579"/>
      <c r="Q267" s="579"/>
      <c r="R267" s="579"/>
      <c r="S267" s="579"/>
      <c r="T267" s="579"/>
      <c r="U267" s="579"/>
      <c r="V267" s="579"/>
      <c r="W267" s="579"/>
      <c r="X267" s="579"/>
      <c r="Y267" s="579"/>
      <c r="Z267" s="579"/>
    </row>
    <row r="268" spans="1:26" ht="12.75" customHeight="1">
      <c r="A268" s="579"/>
      <c r="B268" s="579"/>
      <c r="C268" s="579"/>
      <c r="D268" s="579"/>
      <c r="E268" s="579"/>
      <c r="F268" s="579"/>
      <c r="G268" s="579"/>
      <c r="H268" s="579"/>
      <c r="I268" s="579"/>
      <c r="J268" s="579"/>
      <c r="K268" s="579"/>
      <c r="L268" s="579"/>
      <c r="M268" s="579"/>
      <c r="N268" s="579"/>
      <c r="O268" s="579"/>
      <c r="P268" s="579"/>
      <c r="Q268" s="579"/>
      <c r="R268" s="579"/>
      <c r="S268" s="579"/>
      <c r="T268" s="579"/>
      <c r="U268" s="579"/>
      <c r="V268" s="579"/>
      <c r="W268" s="579"/>
      <c r="X268" s="579"/>
      <c r="Y268" s="579"/>
      <c r="Z268" s="579"/>
    </row>
    <row r="269" spans="1:26" ht="12.75" customHeight="1">
      <c r="A269" s="579"/>
      <c r="B269" s="579"/>
      <c r="C269" s="579"/>
      <c r="D269" s="579"/>
      <c r="E269" s="579"/>
      <c r="F269" s="579"/>
      <c r="G269" s="579"/>
      <c r="H269" s="579"/>
      <c r="I269" s="579"/>
      <c r="J269" s="579"/>
      <c r="K269" s="579"/>
      <c r="L269" s="579"/>
      <c r="M269" s="579"/>
      <c r="N269" s="579"/>
      <c r="O269" s="579"/>
      <c r="P269" s="579"/>
      <c r="Q269" s="579"/>
      <c r="R269" s="579"/>
      <c r="S269" s="579"/>
      <c r="T269" s="579"/>
      <c r="U269" s="579"/>
      <c r="V269" s="579"/>
      <c r="W269" s="579"/>
      <c r="X269" s="579"/>
      <c r="Y269" s="579"/>
      <c r="Z269" s="579"/>
    </row>
    <row r="270" spans="1:26" ht="12.75" customHeight="1">
      <c r="A270" s="579"/>
      <c r="B270" s="579"/>
      <c r="C270" s="579"/>
      <c r="D270" s="579"/>
      <c r="E270" s="579"/>
      <c r="F270" s="579"/>
      <c r="G270" s="579"/>
      <c r="H270" s="579"/>
      <c r="I270" s="579"/>
      <c r="J270" s="579"/>
      <c r="K270" s="579"/>
      <c r="L270" s="579"/>
      <c r="M270" s="579"/>
      <c r="N270" s="579"/>
      <c r="O270" s="579"/>
      <c r="P270" s="579"/>
      <c r="Q270" s="579"/>
      <c r="R270" s="579"/>
      <c r="S270" s="579"/>
      <c r="T270" s="579"/>
      <c r="U270" s="579"/>
      <c r="V270" s="579"/>
      <c r="W270" s="579"/>
      <c r="X270" s="579"/>
      <c r="Y270" s="579"/>
      <c r="Z270" s="579"/>
    </row>
    <row r="271" spans="1:26" ht="12.75" customHeight="1">
      <c r="A271" s="579"/>
      <c r="B271" s="579"/>
      <c r="C271" s="579"/>
      <c r="D271" s="579"/>
      <c r="E271" s="579"/>
      <c r="F271" s="579"/>
      <c r="G271" s="579"/>
      <c r="H271" s="579"/>
      <c r="I271" s="579"/>
      <c r="J271" s="579"/>
      <c r="K271" s="579"/>
      <c r="L271" s="579"/>
      <c r="M271" s="579"/>
      <c r="N271" s="579"/>
      <c r="O271" s="579"/>
      <c r="P271" s="579"/>
      <c r="Q271" s="579"/>
      <c r="R271" s="579"/>
      <c r="S271" s="579"/>
      <c r="T271" s="579"/>
      <c r="U271" s="579"/>
      <c r="V271" s="579"/>
      <c r="W271" s="579"/>
      <c r="X271" s="579"/>
      <c r="Y271" s="579"/>
      <c r="Z271" s="579"/>
    </row>
    <row r="272" spans="1:26" ht="12.75" customHeight="1">
      <c r="A272" s="579"/>
      <c r="B272" s="579"/>
      <c r="C272" s="579"/>
      <c r="D272" s="579"/>
      <c r="E272" s="579"/>
      <c r="F272" s="579"/>
      <c r="G272" s="579"/>
      <c r="H272" s="579"/>
      <c r="I272" s="579"/>
      <c r="J272" s="579"/>
      <c r="K272" s="579"/>
      <c r="L272" s="579"/>
      <c r="M272" s="579"/>
      <c r="N272" s="579"/>
      <c r="O272" s="579"/>
      <c r="P272" s="579"/>
      <c r="Q272" s="579"/>
      <c r="R272" s="579"/>
      <c r="S272" s="579"/>
      <c r="T272" s="579"/>
      <c r="U272" s="579"/>
      <c r="V272" s="579"/>
      <c r="W272" s="579"/>
      <c r="X272" s="579"/>
      <c r="Y272" s="579"/>
      <c r="Z272" s="579"/>
    </row>
    <row r="273" spans="1:26" ht="12.75" customHeight="1">
      <c r="A273" s="579"/>
      <c r="B273" s="579"/>
      <c r="C273" s="579"/>
      <c r="D273" s="579"/>
      <c r="E273" s="579"/>
      <c r="F273" s="579"/>
      <c r="G273" s="579"/>
      <c r="H273" s="579"/>
      <c r="I273" s="579"/>
      <c r="J273" s="579"/>
      <c r="K273" s="579"/>
      <c r="L273" s="579"/>
      <c r="M273" s="579"/>
      <c r="N273" s="579"/>
      <c r="O273" s="579"/>
      <c r="P273" s="579"/>
      <c r="Q273" s="579"/>
      <c r="R273" s="579"/>
      <c r="S273" s="579"/>
      <c r="T273" s="579"/>
      <c r="U273" s="579"/>
      <c r="V273" s="579"/>
      <c r="W273" s="579"/>
      <c r="X273" s="579"/>
      <c r="Y273" s="579"/>
      <c r="Z273" s="579"/>
    </row>
    <row r="274" spans="1:26" ht="12.75" customHeight="1">
      <c r="A274" s="579"/>
      <c r="B274" s="579"/>
      <c r="C274" s="579"/>
      <c r="D274" s="579"/>
      <c r="E274" s="579"/>
      <c r="F274" s="579"/>
      <c r="G274" s="579"/>
      <c r="H274" s="579"/>
      <c r="I274" s="579"/>
      <c r="J274" s="579"/>
      <c r="K274" s="579"/>
      <c r="L274" s="579"/>
      <c r="M274" s="579"/>
      <c r="N274" s="579"/>
      <c r="O274" s="579"/>
      <c r="P274" s="579"/>
      <c r="Q274" s="579"/>
      <c r="R274" s="579"/>
      <c r="S274" s="579"/>
      <c r="T274" s="579"/>
      <c r="U274" s="579"/>
      <c r="V274" s="579"/>
      <c r="W274" s="579"/>
      <c r="X274" s="579"/>
      <c r="Y274" s="579"/>
      <c r="Z274" s="579"/>
    </row>
    <row r="275" spans="1:26" ht="12.75" customHeight="1">
      <c r="A275" s="579"/>
      <c r="B275" s="579"/>
      <c r="C275" s="579"/>
      <c r="D275" s="579"/>
      <c r="E275" s="579"/>
      <c r="F275" s="579"/>
      <c r="G275" s="579"/>
      <c r="H275" s="579"/>
      <c r="I275" s="579"/>
      <c r="J275" s="579"/>
      <c r="K275" s="579"/>
      <c r="L275" s="579"/>
      <c r="M275" s="579"/>
      <c r="N275" s="579"/>
      <c r="O275" s="579"/>
      <c r="P275" s="579"/>
      <c r="Q275" s="579"/>
      <c r="R275" s="579"/>
      <c r="S275" s="579"/>
      <c r="T275" s="579"/>
      <c r="U275" s="579"/>
      <c r="V275" s="579"/>
      <c r="W275" s="579"/>
      <c r="X275" s="579"/>
      <c r="Y275" s="579"/>
      <c r="Z275" s="579"/>
    </row>
    <row r="276" spans="1:26" ht="12.75" customHeight="1">
      <c r="A276" s="579"/>
      <c r="B276" s="579"/>
      <c r="C276" s="579"/>
      <c r="D276" s="579"/>
      <c r="E276" s="579"/>
      <c r="F276" s="579"/>
      <c r="G276" s="579"/>
      <c r="H276" s="579"/>
      <c r="I276" s="579"/>
      <c r="J276" s="579"/>
      <c r="K276" s="579"/>
      <c r="L276" s="579"/>
      <c r="M276" s="579"/>
      <c r="N276" s="579"/>
      <c r="O276" s="579"/>
      <c r="P276" s="579"/>
      <c r="Q276" s="579"/>
      <c r="R276" s="579"/>
      <c r="S276" s="579"/>
      <c r="T276" s="579"/>
      <c r="U276" s="579"/>
      <c r="V276" s="579"/>
      <c r="W276" s="579"/>
      <c r="X276" s="579"/>
      <c r="Y276" s="579"/>
      <c r="Z276" s="579"/>
    </row>
    <row r="277" spans="1:26" ht="12.75" customHeight="1">
      <c r="A277" s="579"/>
      <c r="B277" s="579"/>
      <c r="C277" s="579"/>
      <c r="D277" s="579"/>
      <c r="E277" s="579"/>
      <c r="F277" s="579"/>
      <c r="G277" s="579"/>
      <c r="H277" s="579"/>
      <c r="I277" s="579"/>
      <c r="J277" s="579"/>
      <c r="K277" s="579"/>
      <c r="L277" s="579"/>
      <c r="M277" s="579"/>
      <c r="N277" s="579"/>
      <c r="O277" s="579"/>
      <c r="P277" s="579"/>
      <c r="Q277" s="579"/>
      <c r="R277" s="579"/>
      <c r="S277" s="579"/>
      <c r="T277" s="579"/>
      <c r="U277" s="579"/>
      <c r="V277" s="579"/>
      <c r="W277" s="579"/>
      <c r="X277" s="579"/>
      <c r="Y277" s="579"/>
      <c r="Z277" s="579"/>
    </row>
    <row r="278" spans="1:26" ht="12.75" customHeight="1">
      <c r="A278" s="579"/>
      <c r="B278" s="579"/>
      <c r="C278" s="579"/>
      <c r="D278" s="579"/>
      <c r="E278" s="579"/>
      <c r="F278" s="579"/>
      <c r="G278" s="579"/>
      <c r="H278" s="579"/>
      <c r="I278" s="579"/>
      <c r="J278" s="579"/>
      <c r="K278" s="579"/>
      <c r="L278" s="579"/>
      <c r="M278" s="579"/>
      <c r="N278" s="579"/>
      <c r="O278" s="579"/>
      <c r="P278" s="579"/>
      <c r="Q278" s="579"/>
      <c r="R278" s="579"/>
      <c r="S278" s="579"/>
      <c r="T278" s="579"/>
      <c r="U278" s="579"/>
      <c r="V278" s="579"/>
      <c r="W278" s="579"/>
      <c r="X278" s="579"/>
      <c r="Y278" s="579"/>
      <c r="Z278" s="579"/>
    </row>
    <row r="279" spans="1:26" ht="12.75" customHeight="1">
      <c r="A279" s="579"/>
      <c r="B279" s="579"/>
      <c r="C279" s="579"/>
      <c r="D279" s="579"/>
      <c r="E279" s="579"/>
      <c r="F279" s="579"/>
      <c r="G279" s="579"/>
      <c r="H279" s="579"/>
      <c r="I279" s="579"/>
      <c r="J279" s="579"/>
      <c r="K279" s="579"/>
      <c r="L279" s="579"/>
      <c r="M279" s="579"/>
      <c r="N279" s="579"/>
      <c r="O279" s="579"/>
      <c r="P279" s="579"/>
      <c r="Q279" s="579"/>
      <c r="R279" s="579"/>
      <c r="S279" s="579"/>
      <c r="T279" s="579"/>
      <c r="U279" s="579"/>
      <c r="V279" s="579"/>
      <c r="W279" s="579"/>
      <c r="X279" s="579"/>
      <c r="Y279" s="579"/>
      <c r="Z279" s="579"/>
    </row>
    <row r="280" spans="1:26" ht="12.75" customHeight="1">
      <c r="A280" s="579"/>
      <c r="B280" s="579"/>
      <c r="C280" s="579"/>
      <c r="D280" s="579"/>
      <c r="E280" s="579"/>
      <c r="F280" s="579"/>
      <c r="G280" s="579"/>
      <c r="H280" s="579"/>
      <c r="I280" s="579"/>
      <c r="J280" s="579"/>
      <c r="K280" s="579"/>
      <c r="L280" s="579"/>
      <c r="M280" s="579"/>
      <c r="N280" s="579"/>
      <c r="O280" s="579"/>
      <c r="P280" s="579"/>
      <c r="Q280" s="579"/>
      <c r="R280" s="579"/>
      <c r="S280" s="579"/>
      <c r="T280" s="579"/>
      <c r="U280" s="579"/>
      <c r="V280" s="579"/>
      <c r="W280" s="579"/>
      <c r="X280" s="579"/>
      <c r="Y280" s="579"/>
      <c r="Z280" s="579"/>
    </row>
    <row r="281" spans="1:26" ht="12.75" customHeight="1">
      <c r="A281" s="579"/>
      <c r="B281" s="579"/>
      <c r="C281" s="579"/>
      <c r="D281" s="579"/>
      <c r="E281" s="579"/>
      <c r="F281" s="579"/>
      <c r="G281" s="579"/>
      <c r="H281" s="579"/>
      <c r="I281" s="579"/>
      <c r="J281" s="579"/>
      <c r="K281" s="579"/>
      <c r="L281" s="579"/>
      <c r="M281" s="579"/>
      <c r="N281" s="579"/>
      <c r="O281" s="579"/>
      <c r="P281" s="579"/>
      <c r="Q281" s="579"/>
      <c r="R281" s="579"/>
      <c r="S281" s="579"/>
      <c r="T281" s="579"/>
      <c r="U281" s="579"/>
      <c r="V281" s="579"/>
      <c r="W281" s="579"/>
      <c r="X281" s="579"/>
      <c r="Y281" s="579"/>
      <c r="Z281" s="579"/>
    </row>
    <row r="282" spans="1:26" ht="12.75" customHeight="1">
      <c r="A282" s="579"/>
      <c r="B282" s="579"/>
      <c r="C282" s="579"/>
      <c r="D282" s="579"/>
      <c r="E282" s="579"/>
      <c r="F282" s="579"/>
      <c r="G282" s="579"/>
      <c r="H282" s="579"/>
      <c r="I282" s="579"/>
      <c r="J282" s="579"/>
      <c r="K282" s="579"/>
      <c r="L282" s="579"/>
      <c r="M282" s="579"/>
      <c r="N282" s="579"/>
      <c r="O282" s="579"/>
      <c r="P282" s="579"/>
      <c r="Q282" s="579"/>
      <c r="R282" s="579"/>
      <c r="S282" s="579"/>
      <c r="T282" s="579"/>
      <c r="U282" s="579"/>
      <c r="V282" s="579"/>
      <c r="W282" s="579"/>
      <c r="X282" s="579"/>
      <c r="Y282" s="579"/>
      <c r="Z282" s="579"/>
    </row>
    <row r="283" spans="1:26" ht="12.75" customHeight="1">
      <c r="A283" s="579"/>
      <c r="B283" s="579"/>
      <c r="C283" s="579"/>
      <c r="D283" s="579"/>
      <c r="E283" s="579"/>
      <c r="F283" s="579"/>
      <c r="G283" s="579"/>
      <c r="H283" s="579"/>
      <c r="I283" s="579"/>
      <c r="J283" s="579"/>
      <c r="K283" s="579"/>
      <c r="L283" s="579"/>
      <c r="M283" s="579"/>
      <c r="N283" s="579"/>
      <c r="O283" s="579"/>
      <c r="P283" s="579"/>
      <c r="Q283" s="579"/>
      <c r="R283" s="579"/>
      <c r="S283" s="579"/>
      <c r="T283" s="579"/>
      <c r="U283" s="579"/>
      <c r="V283" s="579"/>
      <c r="W283" s="579"/>
      <c r="X283" s="579"/>
      <c r="Y283" s="579"/>
      <c r="Z283" s="579"/>
    </row>
    <row r="284" spans="1:26" ht="12.75" customHeight="1">
      <c r="A284" s="579"/>
      <c r="B284" s="579"/>
      <c r="C284" s="579"/>
      <c r="D284" s="579"/>
      <c r="E284" s="579"/>
      <c r="F284" s="579"/>
      <c r="G284" s="579"/>
      <c r="H284" s="579"/>
      <c r="I284" s="579"/>
      <c r="J284" s="579"/>
      <c r="K284" s="579"/>
      <c r="L284" s="579"/>
      <c r="M284" s="579"/>
      <c r="N284" s="579"/>
      <c r="O284" s="579"/>
      <c r="P284" s="579"/>
      <c r="Q284" s="579"/>
      <c r="R284" s="579"/>
      <c r="S284" s="579"/>
      <c r="T284" s="579"/>
      <c r="U284" s="579"/>
      <c r="V284" s="579"/>
      <c r="W284" s="579"/>
      <c r="X284" s="579"/>
      <c r="Y284" s="579"/>
      <c r="Z284" s="579"/>
    </row>
    <row r="285" spans="1:26" ht="12.75" customHeight="1">
      <c r="A285" s="579"/>
      <c r="B285" s="579"/>
      <c r="C285" s="579"/>
      <c r="D285" s="579"/>
      <c r="E285" s="579"/>
      <c r="F285" s="579"/>
      <c r="G285" s="579"/>
      <c r="H285" s="579"/>
      <c r="I285" s="579"/>
      <c r="J285" s="579"/>
      <c r="K285" s="579"/>
      <c r="L285" s="579"/>
      <c r="M285" s="579"/>
      <c r="N285" s="579"/>
      <c r="O285" s="579"/>
      <c r="P285" s="579"/>
      <c r="Q285" s="579"/>
      <c r="R285" s="579"/>
      <c r="S285" s="579"/>
      <c r="T285" s="579"/>
      <c r="U285" s="579"/>
      <c r="V285" s="579"/>
      <c r="W285" s="579"/>
      <c r="X285" s="579"/>
      <c r="Y285" s="579"/>
      <c r="Z285" s="579"/>
    </row>
    <row r="286" spans="1:26" ht="12.75" customHeight="1">
      <c r="A286" s="579"/>
      <c r="B286" s="579"/>
      <c r="C286" s="579"/>
      <c r="D286" s="579"/>
      <c r="E286" s="579"/>
      <c r="F286" s="579"/>
      <c r="G286" s="579"/>
      <c r="H286" s="579"/>
      <c r="I286" s="579"/>
      <c r="J286" s="579"/>
      <c r="K286" s="579"/>
      <c r="L286" s="579"/>
      <c r="M286" s="579"/>
      <c r="N286" s="579"/>
      <c r="O286" s="579"/>
      <c r="P286" s="579"/>
      <c r="Q286" s="579"/>
      <c r="R286" s="579"/>
      <c r="S286" s="579"/>
      <c r="T286" s="579"/>
      <c r="U286" s="579"/>
      <c r="V286" s="579"/>
      <c r="W286" s="579"/>
      <c r="X286" s="579"/>
      <c r="Y286" s="579"/>
      <c r="Z286" s="579"/>
    </row>
    <row r="287" spans="1:26" ht="12.75" customHeight="1">
      <c r="A287" s="579"/>
      <c r="B287" s="579"/>
      <c r="C287" s="579"/>
      <c r="D287" s="579"/>
      <c r="E287" s="579"/>
      <c r="F287" s="579"/>
      <c r="G287" s="579"/>
      <c r="H287" s="579"/>
      <c r="I287" s="579"/>
      <c r="J287" s="579"/>
      <c r="K287" s="579"/>
      <c r="L287" s="579"/>
      <c r="M287" s="579"/>
      <c r="N287" s="579"/>
      <c r="O287" s="579"/>
      <c r="P287" s="579"/>
      <c r="Q287" s="579"/>
      <c r="R287" s="579"/>
      <c r="S287" s="579"/>
      <c r="T287" s="579"/>
      <c r="U287" s="579"/>
      <c r="V287" s="579"/>
      <c r="W287" s="579"/>
      <c r="X287" s="579"/>
      <c r="Y287" s="579"/>
      <c r="Z287" s="579"/>
    </row>
    <row r="288" spans="1:26" ht="12.75" customHeight="1">
      <c r="A288" s="579"/>
      <c r="B288" s="579"/>
      <c r="C288" s="579"/>
      <c r="D288" s="579"/>
      <c r="E288" s="579"/>
      <c r="F288" s="579"/>
      <c r="G288" s="579"/>
      <c r="H288" s="579"/>
      <c r="I288" s="579"/>
      <c r="J288" s="579"/>
      <c r="K288" s="579"/>
      <c r="L288" s="579"/>
      <c r="M288" s="579"/>
      <c r="N288" s="579"/>
      <c r="O288" s="579"/>
      <c r="P288" s="579"/>
      <c r="Q288" s="579"/>
      <c r="R288" s="579"/>
      <c r="S288" s="579"/>
      <c r="T288" s="579"/>
      <c r="U288" s="579"/>
      <c r="V288" s="579"/>
      <c r="W288" s="579"/>
      <c r="X288" s="579"/>
      <c r="Y288" s="579"/>
      <c r="Z288" s="579"/>
    </row>
    <row r="289" spans="1:26" ht="12.75" customHeight="1">
      <c r="A289" s="579"/>
      <c r="B289" s="579"/>
      <c r="C289" s="579"/>
      <c r="D289" s="579"/>
      <c r="E289" s="579"/>
      <c r="F289" s="579"/>
      <c r="G289" s="579"/>
      <c r="H289" s="579"/>
      <c r="I289" s="579"/>
      <c r="J289" s="579"/>
      <c r="K289" s="579"/>
      <c r="L289" s="579"/>
      <c r="M289" s="579"/>
      <c r="N289" s="579"/>
      <c r="O289" s="579"/>
      <c r="P289" s="579"/>
      <c r="Q289" s="579"/>
      <c r="R289" s="579"/>
      <c r="S289" s="579"/>
      <c r="T289" s="579"/>
      <c r="U289" s="579"/>
      <c r="V289" s="579"/>
      <c r="W289" s="579"/>
      <c r="X289" s="579"/>
      <c r="Y289" s="579"/>
      <c r="Z289" s="579"/>
    </row>
    <row r="290" spans="1:26" ht="12.75" customHeight="1">
      <c r="A290" s="579"/>
      <c r="B290" s="579"/>
      <c r="C290" s="579"/>
      <c r="D290" s="579"/>
      <c r="E290" s="579"/>
      <c r="F290" s="579"/>
      <c r="G290" s="579"/>
      <c r="H290" s="579"/>
      <c r="I290" s="579"/>
      <c r="J290" s="579"/>
      <c r="K290" s="579"/>
      <c r="L290" s="579"/>
      <c r="M290" s="579"/>
      <c r="N290" s="579"/>
      <c r="O290" s="579"/>
      <c r="P290" s="579"/>
      <c r="Q290" s="579"/>
      <c r="R290" s="579"/>
      <c r="S290" s="579"/>
      <c r="T290" s="579"/>
      <c r="U290" s="579"/>
      <c r="V290" s="579"/>
      <c r="W290" s="579"/>
      <c r="X290" s="579"/>
      <c r="Y290" s="579"/>
      <c r="Z290" s="579"/>
    </row>
    <row r="291" spans="1:26" ht="12.75" customHeight="1">
      <c r="A291" s="579"/>
      <c r="B291" s="579"/>
      <c r="C291" s="579"/>
      <c r="D291" s="579"/>
      <c r="E291" s="579"/>
      <c r="F291" s="579"/>
      <c r="G291" s="579"/>
      <c r="H291" s="579"/>
      <c r="I291" s="579"/>
      <c r="J291" s="579"/>
      <c r="K291" s="579"/>
      <c r="L291" s="579"/>
      <c r="M291" s="579"/>
      <c r="N291" s="579"/>
      <c r="O291" s="579"/>
      <c r="P291" s="579"/>
      <c r="Q291" s="579"/>
      <c r="R291" s="579"/>
      <c r="S291" s="579"/>
      <c r="T291" s="579"/>
      <c r="U291" s="579"/>
      <c r="V291" s="579"/>
      <c r="W291" s="579"/>
      <c r="X291" s="579"/>
      <c r="Y291" s="579"/>
      <c r="Z291" s="579"/>
    </row>
    <row r="292" spans="1:26" ht="12.75" customHeight="1">
      <c r="A292" s="579"/>
      <c r="B292" s="579"/>
      <c r="C292" s="579"/>
      <c r="D292" s="579"/>
      <c r="E292" s="579"/>
      <c r="F292" s="579"/>
      <c r="G292" s="579"/>
      <c r="H292" s="579"/>
      <c r="I292" s="579"/>
      <c r="J292" s="579"/>
      <c r="K292" s="579"/>
      <c r="L292" s="579"/>
      <c r="M292" s="579"/>
      <c r="N292" s="579"/>
      <c r="O292" s="579"/>
      <c r="P292" s="579"/>
      <c r="Q292" s="579"/>
      <c r="R292" s="579"/>
      <c r="S292" s="579"/>
      <c r="T292" s="579"/>
      <c r="U292" s="579"/>
      <c r="V292" s="579"/>
      <c r="W292" s="579"/>
      <c r="X292" s="579"/>
      <c r="Y292" s="579"/>
      <c r="Z292" s="579"/>
    </row>
    <row r="293" spans="1:26" ht="12.75" customHeight="1">
      <c r="A293" s="579"/>
      <c r="B293" s="579"/>
      <c r="C293" s="579"/>
      <c r="D293" s="579"/>
      <c r="E293" s="579"/>
      <c r="F293" s="579"/>
      <c r="G293" s="579"/>
      <c r="H293" s="579"/>
      <c r="I293" s="579"/>
      <c r="J293" s="579"/>
      <c r="K293" s="579"/>
      <c r="L293" s="579"/>
      <c r="M293" s="579"/>
      <c r="N293" s="579"/>
      <c r="O293" s="579"/>
      <c r="P293" s="579"/>
      <c r="Q293" s="579"/>
      <c r="R293" s="579"/>
      <c r="S293" s="579"/>
      <c r="T293" s="579"/>
      <c r="U293" s="579"/>
      <c r="V293" s="579"/>
      <c r="W293" s="579"/>
      <c r="X293" s="579"/>
      <c r="Y293" s="579"/>
      <c r="Z293" s="579"/>
    </row>
    <row r="294" spans="1:26" ht="12.75" customHeight="1">
      <c r="A294" s="579"/>
      <c r="B294" s="579"/>
      <c r="C294" s="579"/>
      <c r="D294" s="579"/>
      <c r="E294" s="579"/>
      <c r="F294" s="579"/>
      <c r="G294" s="579"/>
      <c r="H294" s="579"/>
      <c r="I294" s="579"/>
      <c r="J294" s="579"/>
      <c r="K294" s="579"/>
      <c r="L294" s="579"/>
      <c r="M294" s="579"/>
      <c r="N294" s="579"/>
      <c r="O294" s="579"/>
      <c r="P294" s="579"/>
      <c r="Q294" s="579"/>
      <c r="R294" s="579"/>
      <c r="S294" s="579"/>
      <c r="T294" s="579"/>
      <c r="U294" s="579"/>
      <c r="V294" s="579"/>
      <c r="W294" s="579"/>
      <c r="X294" s="579"/>
      <c r="Y294" s="579"/>
      <c r="Z294" s="579"/>
    </row>
    <row r="295" spans="1:26" ht="12.75" customHeight="1">
      <c r="A295" s="579"/>
      <c r="B295" s="579"/>
      <c r="C295" s="579"/>
      <c r="D295" s="579"/>
      <c r="E295" s="579"/>
      <c r="F295" s="579"/>
      <c r="G295" s="579"/>
      <c r="H295" s="579"/>
      <c r="I295" s="579"/>
      <c r="J295" s="579"/>
      <c r="K295" s="579"/>
      <c r="L295" s="579"/>
      <c r="M295" s="579"/>
      <c r="N295" s="579"/>
      <c r="O295" s="579"/>
      <c r="P295" s="579"/>
      <c r="Q295" s="579"/>
      <c r="R295" s="579"/>
      <c r="S295" s="579"/>
      <c r="T295" s="579"/>
      <c r="U295" s="579"/>
      <c r="V295" s="579"/>
      <c r="W295" s="579"/>
      <c r="X295" s="579"/>
      <c r="Y295" s="579"/>
      <c r="Z295" s="579"/>
    </row>
    <row r="296" spans="1:26" ht="12.75" customHeight="1">
      <c r="A296" s="579"/>
      <c r="B296" s="579"/>
      <c r="C296" s="579"/>
      <c r="D296" s="579"/>
      <c r="E296" s="579"/>
      <c r="F296" s="579"/>
      <c r="G296" s="579"/>
      <c r="H296" s="579"/>
      <c r="I296" s="579"/>
      <c r="J296" s="579"/>
      <c r="K296" s="579"/>
      <c r="L296" s="579"/>
      <c r="M296" s="579"/>
      <c r="N296" s="579"/>
      <c r="O296" s="579"/>
      <c r="P296" s="579"/>
      <c r="Q296" s="579"/>
      <c r="R296" s="579"/>
      <c r="S296" s="579"/>
      <c r="T296" s="579"/>
      <c r="U296" s="579"/>
      <c r="V296" s="579"/>
      <c r="W296" s="579"/>
      <c r="X296" s="579"/>
      <c r="Y296" s="579"/>
      <c r="Z296" s="579"/>
    </row>
    <row r="297" spans="1:26" ht="12.75" customHeight="1">
      <c r="A297" s="579"/>
      <c r="B297" s="579"/>
      <c r="C297" s="579"/>
      <c r="D297" s="579"/>
      <c r="E297" s="579"/>
      <c r="F297" s="579"/>
      <c r="G297" s="579"/>
      <c r="H297" s="579"/>
      <c r="I297" s="579"/>
      <c r="J297" s="579"/>
      <c r="K297" s="579"/>
      <c r="L297" s="579"/>
      <c r="M297" s="579"/>
      <c r="N297" s="579"/>
      <c r="O297" s="579"/>
      <c r="P297" s="579"/>
      <c r="Q297" s="579"/>
      <c r="R297" s="579"/>
      <c r="S297" s="579"/>
      <c r="T297" s="579"/>
      <c r="U297" s="579"/>
      <c r="V297" s="579"/>
      <c r="W297" s="579"/>
      <c r="X297" s="579"/>
      <c r="Y297" s="579"/>
      <c r="Z297" s="579"/>
    </row>
    <row r="298" spans="1:26" ht="12.75" customHeight="1">
      <c r="A298" s="579"/>
      <c r="B298" s="579"/>
      <c r="C298" s="579"/>
      <c r="D298" s="579"/>
      <c r="E298" s="579"/>
      <c r="F298" s="579"/>
      <c r="G298" s="579"/>
      <c r="H298" s="579"/>
      <c r="I298" s="579"/>
      <c r="J298" s="579"/>
      <c r="K298" s="579"/>
      <c r="L298" s="579"/>
      <c r="M298" s="579"/>
      <c r="N298" s="579"/>
      <c r="O298" s="579"/>
      <c r="P298" s="579"/>
      <c r="Q298" s="579"/>
      <c r="R298" s="579"/>
      <c r="S298" s="579"/>
      <c r="T298" s="579"/>
      <c r="U298" s="579"/>
      <c r="V298" s="579"/>
      <c r="W298" s="579"/>
      <c r="X298" s="579"/>
      <c r="Y298" s="579"/>
      <c r="Z298" s="579"/>
    </row>
    <row r="299" spans="1:26" ht="12.75" customHeight="1">
      <c r="A299" s="579"/>
      <c r="B299" s="579"/>
      <c r="C299" s="579"/>
      <c r="D299" s="579"/>
      <c r="E299" s="579"/>
      <c r="F299" s="579"/>
      <c r="G299" s="579"/>
      <c r="H299" s="579"/>
      <c r="I299" s="579"/>
      <c r="J299" s="579"/>
      <c r="K299" s="579"/>
      <c r="L299" s="579"/>
      <c r="M299" s="579"/>
      <c r="N299" s="579"/>
      <c r="O299" s="579"/>
      <c r="P299" s="579"/>
      <c r="Q299" s="579"/>
      <c r="R299" s="579"/>
      <c r="S299" s="579"/>
      <c r="T299" s="579"/>
      <c r="U299" s="579"/>
      <c r="V299" s="579"/>
      <c r="W299" s="579"/>
      <c r="X299" s="579"/>
      <c r="Y299" s="579"/>
      <c r="Z299" s="579"/>
    </row>
    <row r="300" spans="1:26" ht="12.75" customHeight="1">
      <c r="A300" s="579"/>
      <c r="B300" s="579"/>
      <c r="C300" s="579"/>
      <c r="D300" s="579"/>
      <c r="E300" s="579"/>
      <c r="F300" s="579"/>
      <c r="G300" s="579"/>
      <c r="H300" s="579"/>
      <c r="I300" s="579"/>
      <c r="J300" s="579"/>
      <c r="K300" s="579"/>
      <c r="L300" s="579"/>
      <c r="M300" s="579"/>
      <c r="N300" s="579"/>
      <c r="O300" s="579"/>
      <c r="P300" s="579"/>
      <c r="Q300" s="579"/>
      <c r="R300" s="579"/>
      <c r="S300" s="579"/>
      <c r="T300" s="579"/>
      <c r="U300" s="579"/>
      <c r="V300" s="579"/>
      <c r="W300" s="579"/>
      <c r="X300" s="579"/>
      <c r="Y300" s="579"/>
      <c r="Z300" s="579"/>
    </row>
    <row r="301" spans="1:26" ht="12.75" customHeight="1">
      <c r="A301" s="579"/>
      <c r="B301" s="579"/>
      <c r="C301" s="579"/>
      <c r="D301" s="579"/>
      <c r="E301" s="579"/>
      <c r="F301" s="579"/>
      <c r="G301" s="579"/>
      <c r="H301" s="579"/>
      <c r="I301" s="579"/>
      <c r="J301" s="579"/>
      <c r="K301" s="579"/>
      <c r="L301" s="579"/>
      <c r="M301" s="579"/>
      <c r="N301" s="579"/>
      <c r="O301" s="579"/>
      <c r="P301" s="579"/>
      <c r="Q301" s="579"/>
      <c r="R301" s="579"/>
      <c r="S301" s="579"/>
      <c r="T301" s="579"/>
      <c r="U301" s="579"/>
      <c r="V301" s="579"/>
      <c r="W301" s="579"/>
      <c r="X301" s="579"/>
      <c r="Y301" s="579"/>
      <c r="Z301" s="579"/>
    </row>
    <row r="302" spans="1:26" ht="12.75" customHeight="1">
      <c r="A302" s="579"/>
      <c r="B302" s="579"/>
      <c r="C302" s="579"/>
      <c r="D302" s="579"/>
      <c r="E302" s="579"/>
      <c r="F302" s="579"/>
      <c r="G302" s="579"/>
      <c r="H302" s="579"/>
      <c r="I302" s="579"/>
      <c r="J302" s="579"/>
      <c r="K302" s="579"/>
      <c r="L302" s="579"/>
      <c r="M302" s="579"/>
      <c r="N302" s="579"/>
      <c r="O302" s="579"/>
      <c r="P302" s="579"/>
      <c r="Q302" s="579"/>
      <c r="R302" s="579"/>
      <c r="S302" s="579"/>
      <c r="T302" s="579"/>
      <c r="U302" s="579"/>
      <c r="V302" s="579"/>
      <c r="W302" s="579"/>
      <c r="X302" s="579"/>
      <c r="Y302" s="579"/>
      <c r="Z302" s="579"/>
    </row>
    <row r="303" spans="1:26" ht="12.75" customHeight="1">
      <c r="A303" s="579"/>
      <c r="B303" s="579"/>
      <c r="C303" s="579"/>
      <c r="D303" s="579"/>
      <c r="E303" s="579"/>
      <c r="F303" s="579"/>
      <c r="G303" s="579"/>
      <c r="H303" s="579"/>
      <c r="I303" s="579"/>
      <c r="J303" s="579"/>
      <c r="K303" s="579"/>
      <c r="L303" s="579"/>
      <c r="M303" s="579"/>
      <c r="N303" s="579"/>
      <c r="O303" s="579"/>
      <c r="P303" s="579"/>
      <c r="Q303" s="579"/>
      <c r="R303" s="579"/>
      <c r="S303" s="579"/>
      <c r="T303" s="579"/>
      <c r="U303" s="579"/>
      <c r="V303" s="579"/>
      <c r="W303" s="579"/>
      <c r="X303" s="579"/>
      <c r="Y303" s="579"/>
      <c r="Z303" s="579"/>
    </row>
    <row r="304" spans="1:26" ht="12.75" customHeight="1">
      <c r="A304" s="579"/>
      <c r="B304" s="579"/>
      <c r="C304" s="579"/>
      <c r="D304" s="579"/>
      <c r="E304" s="579"/>
      <c r="F304" s="579"/>
      <c r="G304" s="579"/>
      <c r="H304" s="579"/>
      <c r="I304" s="579"/>
      <c r="J304" s="579"/>
      <c r="K304" s="579"/>
      <c r="L304" s="579"/>
      <c r="M304" s="579"/>
      <c r="N304" s="579"/>
      <c r="O304" s="579"/>
      <c r="P304" s="579"/>
      <c r="Q304" s="579"/>
      <c r="R304" s="579"/>
      <c r="S304" s="579"/>
      <c r="T304" s="579"/>
      <c r="U304" s="579"/>
      <c r="V304" s="579"/>
      <c r="W304" s="579"/>
      <c r="X304" s="579"/>
      <c r="Y304" s="579"/>
      <c r="Z304" s="579"/>
    </row>
    <row r="305" spans="1:26" ht="12.75" customHeight="1">
      <c r="A305" s="579"/>
      <c r="B305" s="579"/>
      <c r="C305" s="579"/>
      <c r="D305" s="579"/>
      <c r="E305" s="579"/>
      <c r="F305" s="579"/>
      <c r="G305" s="579"/>
      <c r="H305" s="579"/>
      <c r="I305" s="579"/>
      <c r="J305" s="579"/>
      <c r="K305" s="579"/>
      <c r="L305" s="579"/>
      <c r="M305" s="579"/>
      <c r="N305" s="579"/>
      <c r="O305" s="579"/>
      <c r="P305" s="579"/>
      <c r="Q305" s="579"/>
      <c r="R305" s="579"/>
      <c r="S305" s="579"/>
      <c r="T305" s="579"/>
      <c r="U305" s="579"/>
      <c r="V305" s="579"/>
      <c r="W305" s="579"/>
      <c r="X305" s="579"/>
      <c r="Y305" s="579"/>
      <c r="Z305" s="579"/>
    </row>
    <row r="306" spans="1:26" ht="12.75" customHeight="1">
      <c r="A306" s="579"/>
      <c r="B306" s="579"/>
      <c r="C306" s="579"/>
      <c r="D306" s="579"/>
      <c r="E306" s="579"/>
      <c r="F306" s="579"/>
      <c r="G306" s="579"/>
      <c r="H306" s="579"/>
      <c r="I306" s="579"/>
      <c r="J306" s="579"/>
      <c r="K306" s="579"/>
      <c r="L306" s="579"/>
      <c r="M306" s="579"/>
      <c r="N306" s="579"/>
      <c r="O306" s="579"/>
      <c r="P306" s="579"/>
      <c r="Q306" s="579"/>
      <c r="R306" s="579"/>
      <c r="S306" s="579"/>
      <c r="T306" s="579"/>
      <c r="U306" s="579"/>
      <c r="V306" s="579"/>
      <c r="W306" s="579"/>
      <c r="X306" s="579"/>
      <c r="Y306" s="579"/>
      <c r="Z306" s="579"/>
    </row>
    <row r="307" spans="1:26" ht="12.75" customHeight="1">
      <c r="A307" s="579"/>
      <c r="B307" s="579"/>
      <c r="C307" s="579"/>
      <c r="D307" s="579"/>
      <c r="E307" s="579"/>
      <c r="F307" s="579"/>
      <c r="G307" s="579"/>
      <c r="H307" s="579"/>
      <c r="I307" s="579"/>
      <c r="J307" s="579"/>
      <c r="K307" s="579"/>
      <c r="L307" s="579"/>
      <c r="M307" s="579"/>
      <c r="N307" s="579"/>
      <c r="O307" s="579"/>
      <c r="P307" s="579"/>
      <c r="Q307" s="579"/>
      <c r="R307" s="579"/>
      <c r="S307" s="579"/>
      <c r="T307" s="579"/>
      <c r="U307" s="579"/>
      <c r="V307" s="579"/>
      <c r="W307" s="579"/>
      <c r="X307" s="579"/>
      <c r="Y307" s="579"/>
      <c r="Z307" s="579"/>
    </row>
    <row r="308" spans="1:26" ht="12.75" customHeight="1">
      <c r="A308" s="579"/>
      <c r="B308" s="579"/>
      <c r="C308" s="579"/>
      <c r="D308" s="579"/>
      <c r="E308" s="579"/>
      <c r="F308" s="579"/>
      <c r="G308" s="579"/>
      <c r="H308" s="579"/>
      <c r="I308" s="579"/>
      <c r="J308" s="579"/>
      <c r="K308" s="579"/>
      <c r="L308" s="579"/>
      <c r="M308" s="579"/>
      <c r="N308" s="579"/>
      <c r="O308" s="579"/>
      <c r="P308" s="579"/>
      <c r="Q308" s="579"/>
      <c r="R308" s="579"/>
      <c r="S308" s="579"/>
      <c r="T308" s="579"/>
      <c r="U308" s="579"/>
      <c r="V308" s="579"/>
      <c r="W308" s="579"/>
      <c r="X308" s="579"/>
      <c r="Y308" s="579"/>
      <c r="Z308" s="579"/>
    </row>
    <row r="309" spans="1:26" ht="12.75" customHeight="1">
      <c r="A309" s="579"/>
      <c r="B309" s="579"/>
      <c r="C309" s="579"/>
      <c r="D309" s="579"/>
      <c r="E309" s="579"/>
      <c r="F309" s="579"/>
      <c r="G309" s="579"/>
      <c r="H309" s="579"/>
      <c r="I309" s="579"/>
      <c r="J309" s="579"/>
      <c r="K309" s="579"/>
      <c r="L309" s="579"/>
      <c r="M309" s="579"/>
      <c r="N309" s="579"/>
      <c r="O309" s="579"/>
      <c r="P309" s="579"/>
      <c r="Q309" s="579"/>
      <c r="R309" s="579"/>
      <c r="S309" s="579"/>
      <c r="T309" s="579"/>
      <c r="U309" s="579"/>
      <c r="V309" s="579"/>
      <c r="W309" s="579"/>
      <c r="X309" s="579"/>
      <c r="Y309" s="579"/>
      <c r="Z309" s="579"/>
    </row>
    <row r="310" spans="1:26" ht="12.75" customHeight="1">
      <c r="A310" s="579"/>
      <c r="B310" s="579"/>
      <c r="C310" s="579"/>
      <c r="D310" s="579"/>
      <c r="E310" s="579"/>
      <c r="F310" s="579"/>
      <c r="G310" s="579"/>
      <c r="H310" s="579"/>
      <c r="I310" s="579"/>
      <c r="J310" s="579"/>
      <c r="K310" s="579"/>
      <c r="L310" s="579"/>
      <c r="M310" s="579"/>
      <c r="N310" s="579"/>
      <c r="O310" s="579"/>
      <c r="P310" s="579"/>
      <c r="Q310" s="579"/>
      <c r="R310" s="579"/>
      <c r="S310" s="579"/>
      <c r="T310" s="579"/>
      <c r="U310" s="579"/>
      <c r="V310" s="579"/>
      <c r="W310" s="579"/>
      <c r="X310" s="579"/>
      <c r="Y310" s="579"/>
      <c r="Z310" s="579"/>
    </row>
    <row r="311" spans="1:26" ht="12.75" customHeight="1">
      <c r="A311" s="579"/>
      <c r="B311" s="579"/>
      <c r="C311" s="579"/>
      <c r="D311" s="579"/>
      <c r="E311" s="579"/>
      <c r="F311" s="579"/>
      <c r="G311" s="579"/>
      <c r="H311" s="579"/>
      <c r="I311" s="579"/>
      <c r="J311" s="579"/>
      <c r="K311" s="579"/>
      <c r="L311" s="579"/>
      <c r="M311" s="579"/>
      <c r="N311" s="579"/>
      <c r="O311" s="579"/>
      <c r="P311" s="579"/>
      <c r="Q311" s="579"/>
      <c r="R311" s="579"/>
      <c r="S311" s="579"/>
      <c r="T311" s="579"/>
      <c r="U311" s="579"/>
      <c r="V311" s="579"/>
      <c r="W311" s="579"/>
      <c r="X311" s="579"/>
      <c r="Y311" s="579"/>
      <c r="Z311" s="579"/>
    </row>
    <row r="312" spans="1:26" ht="12.75" customHeight="1">
      <c r="A312" s="579"/>
      <c r="B312" s="579"/>
      <c r="C312" s="579"/>
      <c r="D312" s="579"/>
      <c r="E312" s="579"/>
      <c r="F312" s="579"/>
      <c r="G312" s="579"/>
      <c r="H312" s="579"/>
      <c r="I312" s="579"/>
      <c r="J312" s="579"/>
      <c r="K312" s="579"/>
      <c r="L312" s="579"/>
      <c r="M312" s="579"/>
      <c r="N312" s="579"/>
      <c r="O312" s="579"/>
      <c r="P312" s="579"/>
      <c r="Q312" s="579"/>
      <c r="R312" s="579"/>
      <c r="S312" s="579"/>
      <c r="T312" s="579"/>
      <c r="U312" s="579"/>
      <c r="V312" s="579"/>
      <c r="W312" s="579"/>
      <c r="X312" s="579"/>
      <c r="Y312" s="579"/>
      <c r="Z312" s="579"/>
    </row>
    <row r="313" spans="1:26" ht="12.75" customHeight="1">
      <c r="A313" s="579"/>
      <c r="B313" s="579"/>
      <c r="C313" s="579"/>
      <c r="D313" s="579"/>
      <c r="E313" s="579"/>
      <c r="F313" s="579"/>
      <c r="G313" s="579"/>
      <c r="H313" s="579"/>
      <c r="I313" s="579"/>
      <c r="J313" s="579"/>
      <c r="K313" s="579"/>
      <c r="L313" s="579"/>
      <c r="M313" s="579"/>
      <c r="N313" s="579"/>
      <c r="O313" s="579"/>
      <c r="P313" s="579"/>
      <c r="Q313" s="579"/>
      <c r="R313" s="579"/>
      <c r="S313" s="579"/>
      <c r="T313" s="579"/>
      <c r="U313" s="579"/>
      <c r="V313" s="579"/>
      <c r="W313" s="579"/>
      <c r="X313" s="579"/>
      <c r="Y313" s="579"/>
      <c r="Z313" s="579"/>
    </row>
    <row r="314" spans="1:26" ht="12.75" customHeight="1">
      <c r="A314" s="579"/>
      <c r="B314" s="579"/>
      <c r="C314" s="579"/>
      <c r="D314" s="579"/>
      <c r="E314" s="579"/>
      <c r="F314" s="579"/>
      <c r="G314" s="579"/>
      <c r="H314" s="579"/>
      <c r="I314" s="579"/>
      <c r="J314" s="579"/>
      <c r="K314" s="579"/>
      <c r="L314" s="579"/>
      <c r="M314" s="579"/>
      <c r="N314" s="579"/>
      <c r="O314" s="579"/>
      <c r="P314" s="579"/>
      <c r="Q314" s="579"/>
      <c r="R314" s="579"/>
      <c r="S314" s="579"/>
      <c r="T314" s="579"/>
      <c r="U314" s="579"/>
      <c r="V314" s="579"/>
      <c r="W314" s="579"/>
      <c r="X314" s="579"/>
      <c r="Y314" s="579"/>
      <c r="Z314" s="579"/>
    </row>
    <row r="315" spans="1:26" ht="12.75" customHeight="1">
      <c r="A315" s="579"/>
      <c r="B315" s="579"/>
      <c r="C315" s="579"/>
      <c r="D315" s="579"/>
      <c r="E315" s="579"/>
      <c r="F315" s="579"/>
      <c r="G315" s="579"/>
      <c r="H315" s="579"/>
      <c r="I315" s="579"/>
      <c r="J315" s="579"/>
      <c r="K315" s="579"/>
      <c r="L315" s="579"/>
      <c r="M315" s="579"/>
      <c r="N315" s="579"/>
      <c r="O315" s="579"/>
      <c r="P315" s="579"/>
      <c r="Q315" s="579"/>
      <c r="R315" s="579"/>
      <c r="S315" s="579"/>
      <c r="T315" s="579"/>
      <c r="U315" s="579"/>
      <c r="V315" s="579"/>
      <c r="W315" s="579"/>
      <c r="X315" s="579"/>
      <c r="Y315" s="579"/>
      <c r="Z315" s="579"/>
    </row>
    <row r="316" spans="1:26" ht="12.75" customHeight="1">
      <c r="A316" s="579"/>
      <c r="B316" s="579"/>
      <c r="C316" s="579"/>
      <c r="D316" s="579"/>
      <c r="E316" s="579"/>
      <c r="F316" s="579"/>
      <c r="G316" s="579"/>
      <c r="H316" s="579"/>
      <c r="I316" s="579"/>
      <c r="J316" s="579"/>
      <c r="K316" s="579"/>
      <c r="L316" s="579"/>
      <c r="M316" s="579"/>
      <c r="N316" s="579"/>
      <c r="O316" s="579"/>
      <c r="P316" s="579"/>
      <c r="Q316" s="579"/>
      <c r="R316" s="579"/>
      <c r="S316" s="579"/>
      <c r="T316" s="579"/>
      <c r="U316" s="579"/>
      <c r="V316" s="579"/>
      <c r="W316" s="579"/>
      <c r="X316" s="579"/>
      <c r="Y316" s="579"/>
      <c r="Z316" s="579"/>
    </row>
    <row r="317" spans="1:26" ht="12.75" customHeight="1">
      <c r="A317" s="579"/>
      <c r="B317" s="579"/>
      <c r="C317" s="579"/>
      <c r="D317" s="579"/>
      <c r="E317" s="579"/>
      <c r="F317" s="579"/>
      <c r="G317" s="579"/>
      <c r="H317" s="579"/>
      <c r="I317" s="579"/>
      <c r="J317" s="579"/>
      <c r="K317" s="579"/>
      <c r="L317" s="579"/>
      <c r="M317" s="579"/>
      <c r="N317" s="579"/>
      <c r="O317" s="579"/>
      <c r="P317" s="579"/>
      <c r="Q317" s="579"/>
      <c r="R317" s="579"/>
      <c r="S317" s="579"/>
      <c r="T317" s="579"/>
      <c r="U317" s="579"/>
      <c r="V317" s="579"/>
      <c r="W317" s="579"/>
      <c r="X317" s="579"/>
      <c r="Y317" s="579"/>
      <c r="Z317" s="579"/>
    </row>
    <row r="318" spans="1:26" ht="12.75" customHeight="1">
      <c r="A318" s="579"/>
      <c r="B318" s="579"/>
      <c r="C318" s="579"/>
      <c r="D318" s="579"/>
      <c r="E318" s="579"/>
      <c r="F318" s="579"/>
      <c r="G318" s="579"/>
      <c r="H318" s="579"/>
      <c r="I318" s="579"/>
      <c r="J318" s="579"/>
      <c r="K318" s="579"/>
      <c r="L318" s="579"/>
      <c r="M318" s="579"/>
      <c r="N318" s="579"/>
      <c r="O318" s="579"/>
      <c r="P318" s="579"/>
      <c r="Q318" s="579"/>
      <c r="R318" s="579"/>
      <c r="S318" s="579"/>
      <c r="T318" s="579"/>
      <c r="U318" s="579"/>
      <c r="V318" s="579"/>
      <c r="W318" s="579"/>
      <c r="X318" s="579"/>
      <c r="Y318" s="579"/>
      <c r="Z318" s="579"/>
    </row>
    <row r="319" spans="1:26" ht="12.75" customHeight="1">
      <c r="A319" s="579"/>
      <c r="B319" s="579"/>
      <c r="C319" s="579"/>
      <c r="D319" s="579"/>
      <c r="E319" s="579"/>
      <c r="F319" s="579"/>
      <c r="G319" s="579"/>
      <c r="H319" s="579"/>
      <c r="I319" s="579"/>
      <c r="J319" s="579"/>
      <c r="K319" s="579"/>
      <c r="L319" s="579"/>
      <c r="M319" s="579"/>
      <c r="N319" s="579"/>
      <c r="O319" s="579"/>
      <c r="P319" s="579"/>
      <c r="Q319" s="579"/>
      <c r="R319" s="579"/>
      <c r="S319" s="579"/>
      <c r="T319" s="579"/>
      <c r="U319" s="579"/>
      <c r="V319" s="579"/>
      <c r="W319" s="579"/>
      <c r="X319" s="579"/>
      <c r="Y319" s="579"/>
      <c r="Z319" s="579"/>
    </row>
    <row r="320" spans="1:26" ht="12.75" customHeight="1">
      <c r="A320" s="579"/>
      <c r="B320" s="579"/>
      <c r="C320" s="579"/>
      <c r="D320" s="579"/>
      <c r="E320" s="579"/>
      <c r="F320" s="579"/>
      <c r="G320" s="579"/>
      <c r="H320" s="579"/>
      <c r="I320" s="579"/>
      <c r="J320" s="579"/>
      <c r="K320" s="579"/>
      <c r="L320" s="579"/>
      <c r="M320" s="579"/>
      <c r="N320" s="579"/>
      <c r="O320" s="579"/>
      <c r="P320" s="579"/>
      <c r="Q320" s="579"/>
      <c r="R320" s="579"/>
      <c r="S320" s="579"/>
      <c r="T320" s="579"/>
      <c r="U320" s="579"/>
      <c r="V320" s="579"/>
      <c r="W320" s="579"/>
      <c r="X320" s="579"/>
      <c r="Y320" s="579"/>
      <c r="Z320" s="579"/>
    </row>
    <row r="321" spans="1:26" ht="12.75" customHeight="1">
      <c r="A321" s="579"/>
      <c r="B321" s="579"/>
      <c r="C321" s="579"/>
      <c r="D321" s="579"/>
      <c r="E321" s="579"/>
      <c r="F321" s="579"/>
      <c r="G321" s="579"/>
      <c r="H321" s="579"/>
      <c r="I321" s="579"/>
      <c r="J321" s="579"/>
      <c r="K321" s="579"/>
      <c r="L321" s="579"/>
      <c r="M321" s="579"/>
      <c r="N321" s="579"/>
      <c r="O321" s="579"/>
      <c r="P321" s="579"/>
      <c r="Q321" s="579"/>
      <c r="R321" s="579"/>
      <c r="S321" s="579"/>
      <c r="T321" s="579"/>
      <c r="U321" s="579"/>
      <c r="V321" s="579"/>
      <c r="W321" s="579"/>
      <c r="X321" s="579"/>
      <c r="Y321" s="579"/>
      <c r="Z321" s="579"/>
    </row>
    <row r="322" spans="1:26" ht="12.75" customHeight="1">
      <c r="A322" s="579"/>
      <c r="B322" s="579"/>
      <c r="C322" s="579"/>
      <c r="D322" s="579"/>
      <c r="E322" s="579"/>
      <c r="F322" s="579"/>
      <c r="G322" s="579"/>
      <c r="H322" s="579"/>
      <c r="I322" s="579"/>
      <c r="J322" s="579"/>
      <c r="K322" s="579"/>
      <c r="L322" s="579"/>
      <c r="M322" s="579"/>
      <c r="N322" s="579"/>
      <c r="O322" s="579"/>
      <c r="P322" s="579"/>
      <c r="Q322" s="579"/>
      <c r="R322" s="579"/>
      <c r="S322" s="579"/>
      <c r="T322" s="579"/>
      <c r="U322" s="579"/>
      <c r="V322" s="579"/>
      <c r="W322" s="579"/>
      <c r="X322" s="579"/>
      <c r="Y322" s="579"/>
      <c r="Z322" s="579"/>
    </row>
    <row r="323" spans="1:26" ht="12.75" customHeight="1">
      <c r="A323" s="579"/>
      <c r="B323" s="579"/>
      <c r="C323" s="579"/>
      <c r="D323" s="579"/>
      <c r="E323" s="579"/>
      <c r="F323" s="579"/>
      <c r="G323" s="579"/>
      <c r="H323" s="579"/>
      <c r="I323" s="579"/>
      <c r="J323" s="579"/>
      <c r="K323" s="579"/>
      <c r="L323" s="579"/>
      <c r="M323" s="579"/>
      <c r="N323" s="579"/>
      <c r="O323" s="579"/>
      <c r="P323" s="579"/>
      <c r="Q323" s="579"/>
      <c r="R323" s="579"/>
      <c r="S323" s="579"/>
      <c r="T323" s="579"/>
      <c r="U323" s="579"/>
      <c r="V323" s="579"/>
      <c r="W323" s="579"/>
      <c r="X323" s="579"/>
      <c r="Y323" s="579"/>
      <c r="Z323" s="579"/>
    </row>
    <row r="324" spans="1:26" ht="12.75" customHeight="1">
      <c r="A324" s="579"/>
      <c r="B324" s="579"/>
      <c r="C324" s="579"/>
      <c r="D324" s="579"/>
      <c r="E324" s="579"/>
      <c r="F324" s="579"/>
      <c r="G324" s="579"/>
      <c r="H324" s="579"/>
      <c r="I324" s="579"/>
      <c r="J324" s="579"/>
      <c r="K324" s="579"/>
      <c r="L324" s="579"/>
      <c r="M324" s="579"/>
      <c r="N324" s="579"/>
      <c r="O324" s="579"/>
      <c r="P324" s="579"/>
      <c r="Q324" s="579"/>
      <c r="R324" s="579"/>
      <c r="S324" s="579"/>
      <c r="T324" s="579"/>
      <c r="U324" s="579"/>
      <c r="V324" s="579"/>
      <c r="W324" s="579"/>
      <c r="X324" s="579"/>
      <c r="Y324" s="579"/>
      <c r="Z324" s="579"/>
    </row>
    <row r="325" spans="1:26" ht="12.75" customHeight="1">
      <c r="A325" s="579"/>
      <c r="B325" s="579"/>
      <c r="C325" s="579"/>
      <c r="D325" s="579"/>
      <c r="E325" s="579"/>
      <c r="F325" s="579"/>
      <c r="G325" s="579"/>
      <c r="H325" s="579"/>
      <c r="I325" s="579"/>
      <c r="J325" s="579"/>
      <c r="K325" s="579"/>
      <c r="L325" s="579"/>
      <c r="M325" s="579"/>
      <c r="N325" s="579"/>
      <c r="O325" s="579"/>
      <c r="P325" s="579"/>
      <c r="Q325" s="579"/>
      <c r="R325" s="579"/>
      <c r="S325" s="579"/>
      <c r="T325" s="579"/>
      <c r="U325" s="579"/>
      <c r="V325" s="579"/>
      <c r="W325" s="579"/>
      <c r="X325" s="579"/>
      <c r="Y325" s="579"/>
      <c r="Z325" s="579"/>
    </row>
    <row r="326" spans="1:26" ht="12.75" customHeight="1">
      <c r="A326" s="579"/>
      <c r="B326" s="579"/>
      <c r="C326" s="579"/>
      <c r="D326" s="579"/>
      <c r="E326" s="579"/>
      <c r="F326" s="579"/>
      <c r="G326" s="579"/>
      <c r="H326" s="579"/>
      <c r="I326" s="579"/>
      <c r="J326" s="579"/>
      <c r="K326" s="579"/>
      <c r="L326" s="579"/>
      <c r="M326" s="579"/>
      <c r="N326" s="579"/>
      <c r="O326" s="579"/>
      <c r="P326" s="579"/>
      <c r="Q326" s="579"/>
      <c r="R326" s="579"/>
      <c r="S326" s="579"/>
      <c r="T326" s="579"/>
      <c r="U326" s="579"/>
      <c r="V326" s="579"/>
      <c r="W326" s="579"/>
      <c r="X326" s="579"/>
      <c r="Y326" s="579"/>
      <c r="Z326" s="579"/>
    </row>
    <row r="327" spans="1:26" ht="12.75" customHeight="1">
      <c r="A327" s="579"/>
      <c r="B327" s="579"/>
      <c r="C327" s="579"/>
      <c r="D327" s="579"/>
      <c r="E327" s="579"/>
      <c r="F327" s="579"/>
      <c r="G327" s="579"/>
      <c r="H327" s="579"/>
      <c r="I327" s="579"/>
      <c r="J327" s="579"/>
      <c r="K327" s="579"/>
      <c r="L327" s="579"/>
      <c r="M327" s="579"/>
      <c r="N327" s="579"/>
      <c r="O327" s="579"/>
      <c r="P327" s="579"/>
      <c r="Q327" s="579"/>
      <c r="R327" s="579"/>
      <c r="S327" s="579"/>
      <c r="T327" s="579"/>
      <c r="U327" s="579"/>
      <c r="V327" s="579"/>
      <c r="W327" s="579"/>
      <c r="X327" s="579"/>
      <c r="Y327" s="579"/>
      <c r="Z327" s="579"/>
    </row>
    <row r="328" spans="1:26" ht="12.75" customHeight="1">
      <c r="A328" s="579"/>
      <c r="B328" s="579"/>
      <c r="C328" s="579"/>
      <c r="D328" s="579"/>
      <c r="E328" s="579"/>
      <c r="F328" s="579"/>
      <c r="G328" s="579"/>
      <c r="H328" s="579"/>
      <c r="I328" s="579"/>
      <c r="J328" s="579"/>
      <c r="K328" s="579"/>
      <c r="L328" s="579"/>
      <c r="M328" s="579"/>
      <c r="N328" s="579"/>
      <c r="O328" s="579"/>
      <c r="P328" s="579"/>
      <c r="Q328" s="579"/>
      <c r="R328" s="579"/>
      <c r="S328" s="579"/>
      <c r="T328" s="579"/>
      <c r="U328" s="579"/>
      <c r="V328" s="579"/>
      <c r="W328" s="579"/>
      <c r="X328" s="579"/>
      <c r="Y328" s="579"/>
      <c r="Z328" s="579"/>
    </row>
    <row r="329" spans="1:26" ht="12.75" customHeight="1">
      <c r="A329" s="579"/>
      <c r="B329" s="579"/>
      <c r="C329" s="579"/>
      <c r="D329" s="579"/>
      <c r="E329" s="579"/>
      <c r="F329" s="579"/>
      <c r="G329" s="579"/>
      <c r="H329" s="579"/>
      <c r="I329" s="579"/>
      <c r="J329" s="579"/>
      <c r="K329" s="579"/>
      <c r="L329" s="579"/>
      <c r="M329" s="579"/>
      <c r="N329" s="579"/>
      <c r="O329" s="579"/>
      <c r="P329" s="579"/>
      <c r="Q329" s="579"/>
      <c r="R329" s="579"/>
      <c r="S329" s="579"/>
      <c r="T329" s="579"/>
      <c r="U329" s="579"/>
      <c r="V329" s="579"/>
      <c r="W329" s="579"/>
      <c r="X329" s="579"/>
      <c r="Y329" s="579"/>
      <c r="Z329" s="579"/>
    </row>
    <row r="330" spans="1:26" ht="12.75" customHeight="1">
      <c r="A330" s="579"/>
      <c r="B330" s="579"/>
      <c r="C330" s="579"/>
      <c r="D330" s="579"/>
      <c r="E330" s="579"/>
      <c r="F330" s="579"/>
      <c r="G330" s="579"/>
      <c r="H330" s="579"/>
      <c r="I330" s="579"/>
      <c r="J330" s="579"/>
      <c r="K330" s="579"/>
      <c r="L330" s="579"/>
      <c r="M330" s="579"/>
      <c r="N330" s="579"/>
      <c r="O330" s="579"/>
      <c r="P330" s="579"/>
      <c r="Q330" s="579"/>
      <c r="R330" s="579"/>
      <c r="S330" s="579"/>
      <c r="T330" s="579"/>
      <c r="U330" s="579"/>
      <c r="V330" s="579"/>
      <c r="W330" s="579"/>
      <c r="X330" s="579"/>
      <c r="Y330" s="579"/>
      <c r="Z330" s="579"/>
    </row>
    <row r="331" spans="1:26" ht="12.75" customHeight="1">
      <c r="A331" s="579"/>
      <c r="B331" s="579"/>
      <c r="C331" s="579"/>
      <c r="D331" s="579"/>
      <c r="E331" s="579"/>
      <c r="F331" s="579"/>
      <c r="G331" s="579"/>
      <c r="H331" s="579"/>
      <c r="I331" s="579"/>
      <c r="J331" s="579"/>
      <c r="K331" s="579"/>
      <c r="L331" s="579"/>
      <c r="M331" s="579"/>
      <c r="N331" s="579"/>
      <c r="O331" s="579"/>
      <c r="P331" s="579"/>
      <c r="Q331" s="579"/>
      <c r="R331" s="579"/>
      <c r="S331" s="579"/>
      <c r="T331" s="579"/>
      <c r="U331" s="579"/>
      <c r="V331" s="579"/>
      <c r="W331" s="579"/>
      <c r="X331" s="579"/>
      <c r="Y331" s="579"/>
      <c r="Z331" s="579"/>
    </row>
    <row r="332" spans="1:26" ht="12.75" customHeight="1">
      <c r="A332" s="579"/>
      <c r="B332" s="579"/>
      <c r="C332" s="579"/>
      <c r="D332" s="579"/>
      <c r="E332" s="579"/>
      <c r="F332" s="579"/>
      <c r="G332" s="579"/>
      <c r="H332" s="579"/>
      <c r="I332" s="579"/>
      <c r="J332" s="579"/>
      <c r="K332" s="579"/>
      <c r="L332" s="579"/>
      <c r="M332" s="579"/>
      <c r="N332" s="579"/>
      <c r="O332" s="579"/>
      <c r="P332" s="579"/>
      <c r="Q332" s="579"/>
      <c r="R332" s="579"/>
      <c r="S332" s="579"/>
      <c r="T332" s="579"/>
      <c r="U332" s="579"/>
      <c r="V332" s="579"/>
      <c r="W332" s="579"/>
      <c r="X332" s="579"/>
      <c r="Y332" s="579"/>
      <c r="Z332" s="579"/>
    </row>
    <row r="333" spans="1:26" ht="12.75" customHeight="1">
      <c r="A333" s="579"/>
      <c r="B333" s="579"/>
      <c r="C333" s="579"/>
      <c r="D333" s="579"/>
      <c r="E333" s="579"/>
      <c r="F333" s="579"/>
      <c r="G333" s="579"/>
      <c r="H333" s="579"/>
      <c r="I333" s="579"/>
      <c r="J333" s="579"/>
      <c r="K333" s="579"/>
      <c r="L333" s="579"/>
      <c r="M333" s="579"/>
      <c r="N333" s="579"/>
      <c r="O333" s="579"/>
      <c r="P333" s="579"/>
      <c r="Q333" s="579"/>
      <c r="R333" s="579"/>
      <c r="S333" s="579"/>
      <c r="T333" s="579"/>
      <c r="U333" s="579"/>
      <c r="V333" s="579"/>
      <c r="W333" s="579"/>
      <c r="X333" s="579"/>
      <c r="Y333" s="579"/>
      <c r="Z333" s="579"/>
    </row>
    <row r="334" spans="1:26" ht="12.75" customHeight="1">
      <c r="A334" s="579"/>
      <c r="B334" s="579"/>
      <c r="C334" s="579"/>
      <c r="D334" s="579"/>
      <c r="E334" s="579"/>
      <c r="F334" s="579"/>
      <c r="G334" s="579"/>
      <c r="H334" s="579"/>
      <c r="I334" s="579"/>
      <c r="J334" s="579"/>
      <c r="K334" s="579"/>
      <c r="L334" s="579"/>
      <c r="M334" s="579"/>
      <c r="N334" s="579"/>
      <c r="O334" s="579"/>
      <c r="P334" s="579"/>
      <c r="Q334" s="579"/>
      <c r="R334" s="579"/>
      <c r="S334" s="579"/>
      <c r="T334" s="579"/>
      <c r="U334" s="579"/>
      <c r="V334" s="579"/>
      <c r="W334" s="579"/>
      <c r="X334" s="579"/>
      <c r="Y334" s="579"/>
      <c r="Z334" s="579"/>
    </row>
    <row r="335" spans="1:26" ht="12.75" customHeight="1">
      <c r="A335" s="579"/>
      <c r="B335" s="579"/>
      <c r="C335" s="579"/>
      <c r="D335" s="579"/>
      <c r="E335" s="579"/>
      <c r="F335" s="579"/>
      <c r="G335" s="579"/>
      <c r="H335" s="579"/>
      <c r="I335" s="579"/>
      <c r="J335" s="579"/>
      <c r="K335" s="579"/>
      <c r="L335" s="579"/>
      <c r="M335" s="579"/>
      <c r="N335" s="579"/>
      <c r="O335" s="579"/>
      <c r="P335" s="579"/>
      <c r="Q335" s="579"/>
      <c r="R335" s="579"/>
      <c r="S335" s="579"/>
      <c r="T335" s="579"/>
      <c r="U335" s="579"/>
      <c r="V335" s="579"/>
      <c r="W335" s="579"/>
      <c r="X335" s="579"/>
      <c r="Y335" s="579"/>
      <c r="Z335" s="579"/>
    </row>
    <row r="336" spans="1:26" ht="12.75" customHeight="1">
      <c r="A336" s="579"/>
      <c r="B336" s="579"/>
      <c r="C336" s="579"/>
      <c r="D336" s="579"/>
      <c r="E336" s="579"/>
      <c r="F336" s="579"/>
      <c r="G336" s="579"/>
      <c r="H336" s="579"/>
      <c r="I336" s="579"/>
      <c r="J336" s="579"/>
      <c r="K336" s="579"/>
      <c r="L336" s="579"/>
      <c r="M336" s="579"/>
      <c r="N336" s="579"/>
      <c r="O336" s="579"/>
      <c r="P336" s="579"/>
      <c r="Q336" s="579"/>
      <c r="R336" s="579"/>
      <c r="S336" s="579"/>
      <c r="T336" s="579"/>
      <c r="U336" s="579"/>
      <c r="V336" s="579"/>
      <c r="W336" s="579"/>
      <c r="X336" s="579"/>
      <c r="Y336" s="579"/>
      <c r="Z336" s="579"/>
    </row>
    <row r="337" spans="1:26" ht="12.75" customHeight="1">
      <c r="A337" s="579"/>
      <c r="B337" s="579"/>
      <c r="C337" s="579"/>
      <c r="D337" s="579"/>
      <c r="E337" s="579"/>
      <c r="F337" s="579"/>
      <c r="G337" s="579"/>
      <c r="H337" s="579"/>
      <c r="I337" s="579"/>
      <c r="J337" s="579"/>
      <c r="K337" s="579"/>
      <c r="L337" s="579"/>
      <c r="M337" s="579"/>
      <c r="N337" s="579"/>
      <c r="O337" s="579"/>
      <c r="P337" s="579"/>
      <c r="Q337" s="579"/>
      <c r="R337" s="579"/>
      <c r="S337" s="579"/>
      <c r="T337" s="579"/>
      <c r="U337" s="579"/>
      <c r="V337" s="579"/>
      <c r="W337" s="579"/>
      <c r="X337" s="579"/>
      <c r="Y337" s="579"/>
      <c r="Z337" s="579"/>
    </row>
    <row r="338" spans="1:26" ht="12.75" customHeight="1">
      <c r="A338" s="579"/>
      <c r="B338" s="579"/>
      <c r="C338" s="579"/>
      <c r="D338" s="579"/>
      <c r="E338" s="579"/>
      <c r="F338" s="579"/>
      <c r="G338" s="579"/>
      <c r="H338" s="579"/>
      <c r="I338" s="579"/>
      <c r="J338" s="579"/>
      <c r="K338" s="579"/>
      <c r="L338" s="579"/>
      <c r="M338" s="579"/>
      <c r="N338" s="579"/>
      <c r="O338" s="579"/>
      <c r="P338" s="579"/>
      <c r="Q338" s="579"/>
      <c r="R338" s="579"/>
      <c r="S338" s="579"/>
      <c r="T338" s="579"/>
      <c r="U338" s="579"/>
      <c r="V338" s="579"/>
      <c r="W338" s="579"/>
      <c r="X338" s="579"/>
      <c r="Y338" s="579"/>
      <c r="Z338" s="579"/>
    </row>
    <row r="339" spans="1:26" ht="12.75" customHeight="1">
      <c r="A339" s="579"/>
      <c r="B339" s="579"/>
      <c r="C339" s="579"/>
      <c r="D339" s="579"/>
      <c r="E339" s="579"/>
      <c r="F339" s="579"/>
      <c r="G339" s="579"/>
      <c r="H339" s="579"/>
      <c r="I339" s="579"/>
      <c r="J339" s="579"/>
      <c r="K339" s="579"/>
      <c r="L339" s="579"/>
      <c r="M339" s="579"/>
      <c r="N339" s="579"/>
      <c r="O339" s="579"/>
      <c r="P339" s="579"/>
      <c r="Q339" s="579"/>
      <c r="R339" s="579"/>
      <c r="S339" s="579"/>
      <c r="T339" s="579"/>
      <c r="U339" s="579"/>
      <c r="V339" s="579"/>
      <c r="W339" s="579"/>
      <c r="X339" s="579"/>
      <c r="Y339" s="579"/>
      <c r="Z339" s="579"/>
    </row>
    <row r="340" spans="1:26" ht="12.75" customHeight="1">
      <c r="A340" s="579"/>
      <c r="B340" s="579"/>
      <c r="C340" s="579"/>
      <c r="D340" s="579"/>
      <c r="E340" s="579"/>
      <c r="F340" s="579"/>
      <c r="G340" s="579"/>
      <c r="H340" s="579"/>
      <c r="I340" s="579"/>
      <c r="J340" s="579"/>
      <c r="K340" s="579"/>
      <c r="L340" s="579"/>
      <c r="M340" s="579"/>
      <c r="N340" s="579"/>
      <c r="O340" s="579"/>
      <c r="P340" s="579"/>
      <c r="Q340" s="579"/>
      <c r="R340" s="579"/>
      <c r="S340" s="579"/>
      <c r="T340" s="579"/>
      <c r="U340" s="579"/>
      <c r="V340" s="579"/>
      <c r="W340" s="579"/>
      <c r="X340" s="579"/>
      <c r="Y340" s="579"/>
      <c r="Z340" s="579"/>
    </row>
    <row r="341" spans="1:26" ht="12.75" customHeight="1">
      <c r="A341" s="579"/>
      <c r="B341" s="579"/>
      <c r="C341" s="579"/>
      <c r="D341" s="579"/>
      <c r="E341" s="579"/>
      <c r="F341" s="579"/>
      <c r="G341" s="579"/>
      <c r="H341" s="579"/>
      <c r="I341" s="579"/>
      <c r="J341" s="579"/>
      <c r="K341" s="579"/>
      <c r="L341" s="579"/>
      <c r="M341" s="579"/>
      <c r="N341" s="579"/>
      <c r="O341" s="579"/>
      <c r="P341" s="579"/>
      <c r="Q341" s="579"/>
      <c r="R341" s="579"/>
      <c r="S341" s="579"/>
      <c r="T341" s="579"/>
      <c r="U341" s="579"/>
      <c r="V341" s="579"/>
      <c r="W341" s="579"/>
      <c r="X341" s="579"/>
      <c r="Y341" s="579"/>
      <c r="Z341" s="579"/>
    </row>
    <row r="342" spans="1:26" ht="12.75" customHeight="1">
      <c r="A342" s="579"/>
      <c r="B342" s="579"/>
      <c r="C342" s="579"/>
      <c r="D342" s="579"/>
      <c r="E342" s="579"/>
      <c r="F342" s="579"/>
      <c r="G342" s="579"/>
      <c r="H342" s="579"/>
      <c r="I342" s="579"/>
      <c r="J342" s="579"/>
      <c r="K342" s="579"/>
      <c r="L342" s="579"/>
      <c r="M342" s="579"/>
      <c r="N342" s="579"/>
      <c r="O342" s="579"/>
      <c r="P342" s="579"/>
      <c r="Q342" s="579"/>
      <c r="R342" s="579"/>
      <c r="S342" s="579"/>
      <c r="T342" s="579"/>
      <c r="U342" s="579"/>
      <c r="V342" s="579"/>
      <c r="W342" s="579"/>
      <c r="X342" s="579"/>
      <c r="Y342" s="579"/>
      <c r="Z342" s="579"/>
    </row>
    <row r="343" spans="1:26" ht="12.75" customHeight="1">
      <c r="A343" s="579"/>
      <c r="B343" s="579"/>
      <c r="C343" s="579"/>
      <c r="D343" s="579"/>
      <c r="E343" s="579"/>
      <c r="F343" s="579"/>
      <c r="G343" s="579"/>
      <c r="H343" s="579"/>
      <c r="I343" s="579"/>
      <c r="J343" s="579"/>
      <c r="K343" s="579"/>
      <c r="L343" s="579"/>
      <c r="M343" s="579"/>
      <c r="N343" s="579"/>
      <c r="O343" s="579"/>
      <c r="P343" s="579"/>
      <c r="Q343" s="579"/>
      <c r="R343" s="579"/>
      <c r="S343" s="579"/>
      <c r="T343" s="579"/>
      <c r="U343" s="579"/>
      <c r="V343" s="579"/>
      <c r="W343" s="579"/>
      <c r="X343" s="579"/>
      <c r="Y343" s="579"/>
      <c r="Z343" s="579"/>
    </row>
    <row r="344" spans="1:26" ht="12.75" customHeight="1">
      <c r="A344" s="579"/>
      <c r="B344" s="579"/>
      <c r="C344" s="579"/>
      <c r="D344" s="579"/>
      <c r="E344" s="579"/>
      <c r="F344" s="579"/>
      <c r="G344" s="579"/>
      <c r="H344" s="579"/>
      <c r="I344" s="579"/>
      <c r="J344" s="579"/>
      <c r="K344" s="579"/>
      <c r="L344" s="579"/>
      <c r="M344" s="579"/>
      <c r="N344" s="579"/>
      <c r="O344" s="579"/>
      <c r="P344" s="579"/>
      <c r="Q344" s="579"/>
      <c r="R344" s="579"/>
      <c r="S344" s="579"/>
      <c r="T344" s="579"/>
      <c r="U344" s="579"/>
      <c r="V344" s="579"/>
      <c r="W344" s="579"/>
      <c r="X344" s="579"/>
      <c r="Y344" s="579"/>
      <c r="Z344" s="579"/>
    </row>
    <row r="345" spans="1:26" ht="12.75" customHeight="1">
      <c r="A345" s="579"/>
      <c r="B345" s="579"/>
      <c r="C345" s="579"/>
      <c r="D345" s="579"/>
      <c r="E345" s="579"/>
      <c r="F345" s="579"/>
      <c r="G345" s="579"/>
      <c r="H345" s="579"/>
      <c r="I345" s="579"/>
      <c r="J345" s="579"/>
      <c r="K345" s="579"/>
      <c r="L345" s="579"/>
      <c r="M345" s="579"/>
      <c r="N345" s="579"/>
      <c r="O345" s="579"/>
      <c r="P345" s="579"/>
      <c r="Q345" s="579"/>
      <c r="R345" s="579"/>
      <c r="S345" s="579"/>
      <c r="T345" s="579"/>
      <c r="U345" s="579"/>
      <c r="V345" s="579"/>
      <c r="W345" s="579"/>
      <c r="X345" s="579"/>
      <c r="Y345" s="579"/>
      <c r="Z345" s="579"/>
    </row>
    <row r="346" spans="1:26" ht="12.75" customHeight="1">
      <c r="A346" s="579"/>
      <c r="B346" s="579"/>
      <c r="C346" s="579"/>
      <c r="D346" s="579"/>
      <c r="E346" s="579"/>
      <c r="F346" s="579"/>
      <c r="G346" s="579"/>
      <c r="H346" s="579"/>
      <c r="I346" s="579"/>
      <c r="J346" s="579"/>
      <c r="K346" s="579"/>
      <c r="L346" s="579"/>
      <c r="M346" s="579"/>
      <c r="N346" s="579"/>
      <c r="O346" s="579"/>
      <c r="P346" s="579"/>
      <c r="Q346" s="579"/>
      <c r="R346" s="579"/>
      <c r="S346" s="579"/>
      <c r="T346" s="579"/>
      <c r="U346" s="579"/>
      <c r="V346" s="579"/>
      <c r="W346" s="579"/>
      <c r="X346" s="579"/>
      <c r="Y346" s="579"/>
      <c r="Z346" s="579"/>
    </row>
    <row r="347" spans="1:26" ht="12.75" customHeight="1">
      <c r="A347" s="579"/>
      <c r="B347" s="579"/>
      <c r="C347" s="579"/>
      <c r="D347" s="579"/>
      <c r="E347" s="579"/>
      <c r="F347" s="579"/>
      <c r="G347" s="579"/>
      <c r="H347" s="579"/>
      <c r="I347" s="579"/>
      <c r="J347" s="579"/>
      <c r="K347" s="579"/>
      <c r="L347" s="579"/>
      <c r="M347" s="579"/>
      <c r="N347" s="579"/>
      <c r="O347" s="579"/>
      <c r="P347" s="579"/>
      <c r="Q347" s="579"/>
      <c r="R347" s="579"/>
      <c r="S347" s="579"/>
      <c r="T347" s="579"/>
      <c r="U347" s="579"/>
      <c r="V347" s="579"/>
      <c r="W347" s="579"/>
      <c r="X347" s="579"/>
      <c r="Y347" s="579"/>
      <c r="Z347" s="579"/>
    </row>
    <row r="348" spans="1:26" ht="12.75" customHeight="1">
      <c r="A348" s="579"/>
      <c r="B348" s="579"/>
      <c r="C348" s="579"/>
      <c r="D348" s="579"/>
      <c r="E348" s="579"/>
      <c r="F348" s="579"/>
      <c r="G348" s="579"/>
      <c r="H348" s="579"/>
      <c r="I348" s="579"/>
      <c r="J348" s="579"/>
      <c r="K348" s="579"/>
      <c r="L348" s="579"/>
      <c r="M348" s="579"/>
      <c r="N348" s="579"/>
      <c r="O348" s="579"/>
      <c r="P348" s="579"/>
      <c r="Q348" s="579"/>
      <c r="R348" s="579"/>
      <c r="S348" s="579"/>
      <c r="T348" s="579"/>
      <c r="U348" s="579"/>
      <c r="V348" s="579"/>
      <c r="W348" s="579"/>
      <c r="X348" s="579"/>
      <c r="Y348" s="579"/>
      <c r="Z348" s="579"/>
    </row>
    <row r="349" spans="1:26" ht="12.75" customHeight="1">
      <c r="A349" s="579"/>
      <c r="B349" s="579"/>
      <c r="C349" s="579"/>
      <c r="D349" s="579"/>
      <c r="E349" s="579"/>
      <c r="F349" s="579"/>
      <c r="G349" s="579"/>
      <c r="H349" s="579"/>
      <c r="I349" s="579"/>
      <c r="J349" s="579"/>
      <c r="K349" s="579"/>
      <c r="L349" s="579"/>
      <c r="M349" s="579"/>
      <c r="N349" s="579"/>
      <c r="O349" s="579"/>
      <c r="P349" s="579"/>
      <c r="Q349" s="579"/>
      <c r="R349" s="579"/>
      <c r="S349" s="579"/>
      <c r="T349" s="579"/>
      <c r="U349" s="579"/>
      <c r="V349" s="579"/>
      <c r="W349" s="579"/>
      <c r="X349" s="579"/>
      <c r="Y349" s="579"/>
      <c r="Z349" s="579"/>
    </row>
    <row r="350" spans="1:26" ht="12.75" customHeight="1">
      <c r="A350" s="579"/>
      <c r="B350" s="579"/>
      <c r="C350" s="579"/>
      <c r="D350" s="579"/>
      <c r="E350" s="579"/>
      <c r="F350" s="579"/>
      <c r="G350" s="579"/>
      <c r="H350" s="579"/>
      <c r="I350" s="579"/>
      <c r="J350" s="579"/>
      <c r="K350" s="579"/>
      <c r="L350" s="579"/>
      <c r="M350" s="579"/>
      <c r="N350" s="579"/>
      <c r="O350" s="579"/>
      <c r="P350" s="579"/>
      <c r="Q350" s="579"/>
      <c r="R350" s="579"/>
      <c r="S350" s="579"/>
      <c r="T350" s="579"/>
      <c r="U350" s="579"/>
      <c r="V350" s="579"/>
      <c r="W350" s="579"/>
      <c r="X350" s="579"/>
      <c r="Y350" s="579"/>
      <c r="Z350" s="579"/>
    </row>
    <row r="351" spans="1:26" ht="12.75" customHeight="1">
      <c r="A351" s="579"/>
      <c r="B351" s="579"/>
      <c r="C351" s="579"/>
      <c r="D351" s="579"/>
      <c r="E351" s="579"/>
      <c r="F351" s="579"/>
      <c r="G351" s="579"/>
      <c r="H351" s="579"/>
      <c r="I351" s="579"/>
      <c r="J351" s="579"/>
      <c r="K351" s="579"/>
      <c r="L351" s="579"/>
      <c r="M351" s="579"/>
      <c r="N351" s="579"/>
      <c r="O351" s="579"/>
      <c r="P351" s="579"/>
      <c r="Q351" s="579"/>
      <c r="R351" s="579"/>
      <c r="S351" s="579"/>
      <c r="T351" s="579"/>
      <c r="U351" s="579"/>
      <c r="V351" s="579"/>
      <c r="W351" s="579"/>
      <c r="X351" s="579"/>
      <c r="Y351" s="579"/>
      <c r="Z351" s="579"/>
    </row>
    <row r="352" spans="1:26" ht="12.75" customHeight="1">
      <c r="A352" s="579"/>
      <c r="B352" s="579"/>
      <c r="C352" s="579"/>
      <c r="D352" s="579"/>
      <c r="E352" s="579"/>
      <c r="F352" s="579"/>
      <c r="G352" s="579"/>
      <c r="H352" s="579"/>
      <c r="I352" s="579"/>
      <c r="J352" s="579"/>
      <c r="K352" s="579"/>
      <c r="L352" s="579"/>
      <c r="M352" s="579"/>
      <c r="N352" s="579"/>
      <c r="O352" s="579"/>
      <c r="P352" s="579"/>
      <c r="Q352" s="579"/>
      <c r="R352" s="579"/>
      <c r="S352" s="579"/>
      <c r="T352" s="579"/>
      <c r="U352" s="579"/>
      <c r="V352" s="579"/>
      <c r="W352" s="579"/>
      <c r="X352" s="579"/>
      <c r="Y352" s="579"/>
      <c r="Z352" s="579"/>
    </row>
    <row r="353" spans="1:26" ht="12.75" customHeight="1">
      <c r="A353" s="579"/>
      <c r="B353" s="579"/>
      <c r="C353" s="579"/>
      <c r="D353" s="579"/>
      <c r="E353" s="579"/>
      <c r="F353" s="579"/>
      <c r="G353" s="579"/>
      <c r="H353" s="579"/>
      <c r="I353" s="579"/>
      <c r="J353" s="579"/>
      <c r="K353" s="579"/>
      <c r="L353" s="579"/>
      <c r="M353" s="579"/>
      <c r="N353" s="579"/>
      <c r="O353" s="579"/>
      <c r="P353" s="579"/>
      <c r="Q353" s="579"/>
      <c r="R353" s="579"/>
      <c r="S353" s="579"/>
      <c r="T353" s="579"/>
      <c r="U353" s="579"/>
      <c r="V353" s="579"/>
      <c r="W353" s="579"/>
      <c r="X353" s="579"/>
      <c r="Y353" s="579"/>
      <c r="Z353" s="579"/>
    </row>
    <row r="354" spans="1:26" ht="12.75" customHeight="1">
      <c r="A354" s="579"/>
      <c r="B354" s="579"/>
      <c r="C354" s="579"/>
      <c r="D354" s="579"/>
      <c r="E354" s="579"/>
      <c r="F354" s="579"/>
      <c r="G354" s="579"/>
      <c r="H354" s="579"/>
      <c r="I354" s="579"/>
      <c r="J354" s="579"/>
      <c r="K354" s="579"/>
      <c r="L354" s="579"/>
      <c r="M354" s="579"/>
      <c r="N354" s="579"/>
      <c r="O354" s="579"/>
      <c r="P354" s="579"/>
      <c r="Q354" s="579"/>
      <c r="R354" s="579"/>
      <c r="S354" s="579"/>
      <c r="T354" s="579"/>
      <c r="U354" s="579"/>
      <c r="V354" s="579"/>
      <c r="W354" s="579"/>
      <c r="X354" s="579"/>
      <c r="Y354" s="579"/>
      <c r="Z354" s="579"/>
    </row>
    <row r="355" spans="1:26" ht="12.75" customHeight="1">
      <c r="A355" s="579"/>
      <c r="B355" s="579"/>
      <c r="C355" s="579"/>
      <c r="D355" s="579"/>
      <c r="E355" s="579"/>
      <c r="F355" s="579"/>
      <c r="G355" s="579"/>
      <c r="H355" s="579"/>
      <c r="I355" s="579"/>
      <c r="J355" s="579"/>
      <c r="K355" s="579"/>
      <c r="L355" s="579"/>
      <c r="M355" s="579"/>
      <c r="N355" s="579"/>
      <c r="O355" s="579"/>
      <c r="P355" s="579"/>
      <c r="Q355" s="579"/>
      <c r="R355" s="579"/>
      <c r="S355" s="579"/>
      <c r="T355" s="579"/>
      <c r="U355" s="579"/>
      <c r="V355" s="579"/>
      <c r="W355" s="579"/>
      <c r="X355" s="579"/>
      <c r="Y355" s="579"/>
      <c r="Z355" s="579"/>
    </row>
    <row r="356" spans="1:26" ht="12.75" customHeight="1">
      <c r="A356" s="579"/>
      <c r="B356" s="579"/>
      <c r="C356" s="579"/>
      <c r="D356" s="579"/>
      <c r="E356" s="579"/>
      <c r="F356" s="579"/>
      <c r="G356" s="579"/>
      <c r="H356" s="579"/>
      <c r="I356" s="579"/>
      <c r="J356" s="579"/>
      <c r="K356" s="579"/>
      <c r="L356" s="579"/>
      <c r="M356" s="579"/>
      <c r="N356" s="579"/>
      <c r="O356" s="579"/>
      <c r="P356" s="579"/>
      <c r="Q356" s="579"/>
      <c r="R356" s="579"/>
      <c r="S356" s="579"/>
      <c r="T356" s="579"/>
      <c r="U356" s="579"/>
      <c r="V356" s="579"/>
      <c r="W356" s="579"/>
      <c r="X356" s="579"/>
      <c r="Y356" s="579"/>
      <c r="Z356" s="579"/>
    </row>
    <row r="357" spans="1:26" ht="12.75" customHeight="1">
      <c r="A357" s="579"/>
      <c r="B357" s="579"/>
      <c r="C357" s="579"/>
      <c r="D357" s="579"/>
      <c r="E357" s="579"/>
      <c r="F357" s="579"/>
      <c r="G357" s="579"/>
      <c r="H357" s="579"/>
      <c r="I357" s="579"/>
      <c r="J357" s="579"/>
      <c r="K357" s="579"/>
      <c r="L357" s="579"/>
      <c r="M357" s="579"/>
      <c r="N357" s="579"/>
      <c r="O357" s="579"/>
      <c r="P357" s="579"/>
      <c r="Q357" s="579"/>
      <c r="R357" s="579"/>
      <c r="S357" s="579"/>
      <c r="T357" s="579"/>
      <c r="U357" s="579"/>
      <c r="V357" s="579"/>
      <c r="W357" s="579"/>
      <c r="X357" s="579"/>
      <c r="Y357" s="579"/>
      <c r="Z357" s="579"/>
    </row>
    <row r="358" spans="1:26" ht="12.75" customHeight="1">
      <c r="A358" s="579"/>
      <c r="B358" s="579"/>
      <c r="C358" s="579"/>
      <c r="D358" s="579"/>
      <c r="E358" s="579"/>
      <c r="F358" s="579"/>
      <c r="G358" s="579"/>
      <c r="H358" s="579"/>
      <c r="I358" s="579"/>
      <c r="J358" s="579"/>
      <c r="K358" s="579"/>
      <c r="L358" s="579"/>
      <c r="M358" s="579"/>
      <c r="N358" s="579"/>
      <c r="O358" s="579"/>
      <c r="P358" s="579"/>
      <c r="Q358" s="579"/>
      <c r="R358" s="579"/>
      <c r="S358" s="579"/>
      <c r="T358" s="579"/>
      <c r="U358" s="579"/>
      <c r="V358" s="579"/>
      <c r="W358" s="579"/>
      <c r="X358" s="579"/>
      <c r="Y358" s="579"/>
      <c r="Z358" s="579"/>
    </row>
    <row r="359" spans="1:26" ht="12.75" customHeight="1">
      <c r="A359" s="579"/>
      <c r="B359" s="579"/>
      <c r="C359" s="579"/>
      <c r="D359" s="579"/>
      <c r="E359" s="579"/>
      <c r="F359" s="579"/>
      <c r="G359" s="579"/>
      <c r="H359" s="579"/>
      <c r="I359" s="579"/>
      <c r="J359" s="579"/>
      <c r="K359" s="579"/>
      <c r="L359" s="579"/>
      <c r="M359" s="579"/>
      <c r="N359" s="579"/>
      <c r="O359" s="579"/>
      <c r="P359" s="579"/>
      <c r="Q359" s="579"/>
      <c r="R359" s="579"/>
      <c r="S359" s="579"/>
      <c r="T359" s="579"/>
      <c r="U359" s="579"/>
      <c r="V359" s="579"/>
      <c r="W359" s="579"/>
      <c r="X359" s="579"/>
      <c r="Y359" s="579"/>
      <c r="Z359" s="579"/>
    </row>
    <row r="360" spans="1:26" ht="12.75" customHeight="1">
      <c r="A360" s="579"/>
      <c r="B360" s="579"/>
      <c r="C360" s="579"/>
      <c r="D360" s="579"/>
      <c r="E360" s="579"/>
      <c r="F360" s="579"/>
      <c r="G360" s="579"/>
      <c r="H360" s="579"/>
      <c r="I360" s="579"/>
      <c r="J360" s="579"/>
      <c r="K360" s="579"/>
      <c r="L360" s="579"/>
      <c r="M360" s="579"/>
      <c r="N360" s="579"/>
      <c r="O360" s="579"/>
      <c r="P360" s="579"/>
      <c r="Q360" s="579"/>
      <c r="R360" s="579"/>
      <c r="S360" s="579"/>
      <c r="T360" s="579"/>
      <c r="U360" s="579"/>
      <c r="V360" s="579"/>
      <c r="W360" s="579"/>
      <c r="X360" s="579"/>
      <c r="Y360" s="579"/>
      <c r="Z360" s="579"/>
    </row>
    <row r="361" spans="1:26" ht="12.75" customHeight="1">
      <c r="A361" s="579"/>
      <c r="B361" s="579"/>
      <c r="C361" s="579"/>
      <c r="D361" s="579"/>
      <c r="E361" s="579"/>
      <c r="F361" s="579"/>
      <c r="G361" s="579"/>
      <c r="H361" s="579"/>
      <c r="I361" s="579"/>
      <c r="J361" s="579"/>
      <c r="K361" s="579"/>
      <c r="L361" s="579"/>
      <c r="M361" s="579"/>
      <c r="N361" s="579"/>
      <c r="O361" s="579"/>
      <c r="P361" s="579"/>
      <c r="Q361" s="579"/>
      <c r="R361" s="579"/>
      <c r="S361" s="579"/>
      <c r="T361" s="579"/>
      <c r="U361" s="579"/>
      <c r="V361" s="579"/>
      <c r="W361" s="579"/>
      <c r="X361" s="579"/>
      <c r="Y361" s="579"/>
      <c r="Z361" s="579"/>
    </row>
    <row r="362" spans="1:26" ht="12.75" customHeight="1">
      <c r="A362" s="579"/>
      <c r="B362" s="579"/>
      <c r="C362" s="579"/>
      <c r="D362" s="579"/>
      <c r="E362" s="579"/>
      <c r="F362" s="579"/>
      <c r="G362" s="579"/>
      <c r="H362" s="579"/>
      <c r="I362" s="579"/>
      <c r="J362" s="579"/>
      <c r="K362" s="579"/>
      <c r="L362" s="579"/>
      <c r="M362" s="579"/>
      <c r="N362" s="579"/>
      <c r="O362" s="579"/>
      <c r="P362" s="579"/>
      <c r="Q362" s="579"/>
      <c r="R362" s="579"/>
      <c r="S362" s="579"/>
      <c r="T362" s="579"/>
      <c r="U362" s="579"/>
      <c r="V362" s="579"/>
      <c r="W362" s="579"/>
      <c r="X362" s="579"/>
      <c r="Y362" s="579"/>
      <c r="Z362" s="579"/>
    </row>
    <row r="363" spans="1:26" ht="12.75" customHeight="1">
      <c r="A363" s="579"/>
      <c r="B363" s="579"/>
      <c r="C363" s="579"/>
      <c r="D363" s="579"/>
      <c r="E363" s="579"/>
      <c r="F363" s="579"/>
      <c r="G363" s="579"/>
      <c r="H363" s="579"/>
      <c r="I363" s="579"/>
      <c r="J363" s="579"/>
      <c r="K363" s="579"/>
      <c r="L363" s="579"/>
      <c r="M363" s="579"/>
      <c r="N363" s="579"/>
      <c r="O363" s="579"/>
      <c r="P363" s="579"/>
      <c r="Q363" s="579"/>
      <c r="R363" s="579"/>
      <c r="S363" s="579"/>
      <c r="T363" s="579"/>
      <c r="U363" s="579"/>
      <c r="V363" s="579"/>
      <c r="W363" s="579"/>
      <c r="X363" s="579"/>
      <c r="Y363" s="579"/>
      <c r="Z363" s="579"/>
    </row>
    <row r="364" spans="1:26" ht="12.75" customHeight="1">
      <c r="A364" s="579"/>
      <c r="B364" s="579"/>
      <c r="C364" s="579"/>
      <c r="D364" s="579"/>
      <c r="E364" s="579"/>
      <c r="F364" s="579"/>
      <c r="G364" s="579"/>
      <c r="H364" s="579"/>
      <c r="I364" s="579"/>
      <c r="J364" s="579"/>
      <c r="K364" s="579"/>
      <c r="L364" s="579"/>
      <c r="M364" s="579"/>
      <c r="N364" s="579"/>
      <c r="O364" s="579"/>
      <c r="P364" s="579"/>
      <c r="Q364" s="579"/>
      <c r="R364" s="579"/>
      <c r="S364" s="579"/>
      <c r="T364" s="579"/>
      <c r="U364" s="579"/>
      <c r="V364" s="579"/>
      <c r="W364" s="579"/>
      <c r="X364" s="579"/>
      <c r="Y364" s="579"/>
      <c r="Z364" s="579"/>
    </row>
    <row r="365" spans="1:26" ht="12.75" customHeight="1">
      <c r="A365" s="579"/>
      <c r="B365" s="579"/>
      <c r="C365" s="579"/>
      <c r="D365" s="579"/>
      <c r="E365" s="579"/>
      <c r="F365" s="579"/>
      <c r="G365" s="579"/>
      <c r="H365" s="579"/>
      <c r="I365" s="579"/>
      <c r="J365" s="579"/>
      <c r="K365" s="579"/>
      <c r="L365" s="579"/>
      <c r="M365" s="579"/>
      <c r="N365" s="579"/>
      <c r="O365" s="579"/>
      <c r="P365" s="579"/>
      <c r="Q365" s="579"/>
      <c r="R365" s="579"/>
      <c r="S365" s="579"/>
      <c r="T365" s="579"/>
      <c r="U365" s="579"/>
      <c r="V365" s="579"/>
      <c r="W365" s="579"/>
      <c r="X365" s="579"/>
      <c r="Y365" s="579"/>
      <c r="Z365" s="579"/>
    </row>
    <row r="366" spans="1:26" ht="12.75" customHeight="1">
      <c r="A366" s="579"/>
      <c r="B366" s="579"/>
      <c r="C366" s="579"/>
      <c r="D366" s="579"/>
      <c r="E366" s="579"/>
      <c r="F366" s="579"/>
      <c r="G366" s="579"/>
      <c r="H366" s="579"/>
      <c r="I366" s="579"/>
      <c r="J366" s="579"/>
      <c r="K366" s="579"/>
      <c r="L366" s="579"/>
      <c r="M366" s="579"/>
      <c r="N366" s="579"/>
      <c r="O366" s="579"/>
      <c r="P366" s="579"/>
      <c r="Q366" s="579"/>
      <c r="R366" s="579"/>
      <c r="S366" s="579"/>
      <c r="T366" s="579"/>
      <c r="U366" s="579"/>
      <c r="V366" s="579"/>
      <c r="W366" s="579"/>
      <c r="X366" s="579"/>
      <c r="Y366" s="579"/>
      <c r="Z366" s="579"/>
    </row>
    <row r="367" spans="1:26" ht="12.75" customHeight="1">
      <c r="A367" s="579"/>
      <c r="B367" s="579"/>
      <c r="C367" s="579"/>
      <c r="D367" s="579"/>
      <c r="E367" s="579"/>
      <c r="F367" s="579"/>
      <c r="G367" s="579"/>
      <c r="H367" s="579"/>
      <c r="I367" s="579"/>
      <c r="J367" s="579"/>
      <c r="K367" s="579"/>
      <c r="L367" s="579"/>
      <c r="M367" s="579"/>
      <c r="N367" s="579"/>
      <c r="O367" s="579"/>
      <c r="P367" s="579"/>
      <c r="Q367" s="579"/>
      <c r="R367" s="579"/>
      <c r="S367" s="579"/>
      <c r="T367" s="579"/>
      <c r="U367" s="579"/>
      <c r="V367" s="579"/>
      <c r="W367" s="579"/>
      <c r="X367" s="579"/>
      <c r="Y367" s="579"/>
      <c r="Z367" s="579"/>
    </row>
    <row r="368" spans="1:26" ht="12.75" customHeight="1">
      <c r="A368" s="579"/>
      <c r="B368" s="579"/>
      <c r="C368" s="579"/>
      <c r="D368" s="579"/>
      <c r="E368" s="579"/>
      <c r="F368" s="579"/>
      <c r="G368" s="579"/>
      <c r="H368" s="579"/>
      <c r="I368" s="579"/>
      <c r="J368" s="579"/>
      <c r="K368" s="579"/>
      <c r="L368" s="579"/>
      <c r="M368" s="579"/>
      <c r="N368" s="579"/>
      <c r="O368" s="579"/>
      <c r="P368" s="579"/>
      <c r="Q368" s="579"/>
      <c r="R368" s="579"/>
      <c r="S368" s="579"/>
      <c r="T368" s="579"/>
      <c r="U368" s="579"/>
      <c r="V368" s="579"/>
      <c r="W368" s="579"/>
      <c r="X368" s="579"/>
      <c r="Y368" s="579"/>
      <c r="Z368" s="579"/>
    </row>
    <row r="369" spans="1:26" ht="12.75" customHeight="1">
      <c r="A369" s="579"/>
      <c r="B369" s="579"/>
      <c r="C369" s="579"/>
      <c r="D369" s="579"/>
      <c r="E369" s="579"/>
      <c r="F369" s="579"/>
      <c r="G369" s="579"/>
      <c r="H369" s="579"/>
      <c r="I369" s="579"/>
      <c r="J369" s="579"/>
      <c r="K369" s="579"/>
      <c r="L369" s="579"/>
      <c r="M369" s="579"/>
      <c r="N369" s="579"/>
      <c r="O369" s="579"/>
      <c r="P369" s="579"/>
      <c r="Q369" s="579"/>
      <c r="R369" s="579"/>
      <c r="S369" s="579"/>
      <c r="T369" s="579"/>
      <c r="U369" s="579"/>
      <c r="V369" s="579"/>
      <c r="W369" s="579"/>
      <c r="X369" s="579"/>
      <c r="Y369" s="579"/>
      <c r="Z369" s="579"/>
    </row>
    <row r="370" spans="1:26" ht="12.75" customHeight="1">
      <c r="A370" s="579"/>
      <c r="B370" s="579"/>
      <c r="C370" s="579"/>
      <c r="D370" s="579"/>
      <c r="E370" s="579"/>
      <c r="F370" s="579"/>
      <c r="G370" s="579"/>
      <c r="H370" s="579"/>
      <c r="I370" s="579"/>
      <c r="J370" s="579"/>
      <c r="K370" s="579"/>
      <c r="L370" s="579"/>
      <c r="M370" s="579"/>
      <c r="N370" s="579"/>
      <c r="O370" s="579"/>
      <c r="P370" s="579"/>
      <c r="Q370" s="579"/>
      <c r="R370" s="579"/>
      <c r="S370" s="579"/>
      <c r="T370" s="579"/>
      <c r="U370" s="579"/>
      <c r="V370" s="579"/>
      <c r="W370" s="579"/>
      <c r="X370" s="579"/>
      <c r="Y370" s="579"/>
      <c r="Z370" s="579"/>
    </row>
    <row r="371" spans="1:26" ht="12.75" customHeight="1">
      <c r="A371" s="579"/>
      <c r="B371" s="579"/>
      <c r="C371" s="579"/>
      <c r="D371" s="579"/>
      <c r="E371" s="579"/>
      <c r="F371" s="579"/>
      <c r="G371" s="579"/>
      <c r="H371" s="579"/>
      <c r="I371" s="579"/>
      <c r="J371" s="579"/>
      <c r="K371" s="579"/>
      <c r="L371" s="579"/>
      <c r="M371" s="579"/>
      <c r="N371" s="579"/>
      <c r="O371" s="579"/>
      <c r="P371" s="579"/>
      <c r="Q371" s="579"/>
      <c r="R371" s="579"/>
      <c r="S371" s="579"/>
      <c r="T371" s="579"/>
      <c r="U371" s="579"/>
      <c r="V371" s="579"/>
      <c r="W371" s="579"/>
      <c r="X371" s="579"/>
      <c r="Y371" s="579"/>
      <c r="Z371" s="579"/>
    </row>
    <row r="372" spans="1:26" ht="12.75" customHeight="1">
      <c r="A372" s="579"/>
      <c r="B372" s="579"/>
      <c r="C372" s="579"/>
      <c r="D372" s="579"/>
      <c r="E372" s="579"/>
      <c r="F372" s="579"/>
      <c r="G372" s="579"/>
      <c r="H372" s="579"/>
      <c r="I372" s="579"/>
      <c r="J372" s="579"/>
      <c r="K372" s="579"/>
      <c r="L372" s="579"/>
      <c r="M372" s="579"/>
      <c r="N372" s="579"/>
      <c r="O372" s="579"/>
      <c r="P372" s="579"/>
      <c r="Q372" s="579"/>
      <c r="R372" s="579"/>
      <c r="S372" s="579"/>
      <c r="T372" s="579"/>
      <c r="U372" s="579"/>
      <c r="V372" s="579"/>
      <c r="W372" s="579"/>
      <c r="X372" s="579"/>
      <c r="Y372" s="579"/>
      <c r="Z372" s="579"/>
    </row>
    <row r="373" spans="1:26" ht="12.75" customHeight="1">
      <c r="A373" s="579"/>
      <c r="B373" s="579"/>
      <c r="C373" s="579"/>
      <c r="D373" s="579"/>
      <c r="E373" s="579"/>
      <c r="F373" s="579"/>
      <c r="G373" s="579"/>
      <c r="H373" s="579"/>
      <c r="I373" s="579"/>
      <c r="J373" s="579"/>
      <c r="K373" s="579"/>
      <c r="L373" s="579"/>
      <c r="M373" s="579"/>
      <c r="N373" s="579"/>
      <c r="O373" s="579"/>
      <c r="P373" s="579"/>
      <c r="Q373" s="579"/>
      <c r="R373" s="579"/>
      <c r="S373" s="579"/>
      <c r="T373" s="579"/>
      <c r="U373" s="579"/>
      <c r="V373" s="579"/>
      <c r="W373" s="579"/>
      <c r="X373" s="579"/>
      <c r="Y373" s="579"/>
      <c r="Z373" s="579"/>
    </row>
    <row r="374" spans="1:26" ht="12.75" customHeight="1">
      <c r="A374" s="579"/>
      <c r="B374" s="579"/>
      <c r="C374" s="579"/>
      <c r="D374" s="579"/>
      <c r="E374" s="579"/>
      <c r="F374" s="579"/>
      <c r="G374" s="579"/>
      <c r="H374" s="579"/>
      <c r="I374" s="579"/>
      <c r="J374" s="579"/>
      <c r="K374" s="579"/>
      <c r="L374" s="579"/>
      <c r="M374" s="579"/>
      <c r="N374" s="579"/>
      <c r="O374" s="579"/>
      <c r="P374" s="579"/>
      <c r="Q374" s="579"/>
      <c r="R374" s="579"/>
      <c r="S374" s="579"/>
      <c r="T374" s="579"/>
      <c r="U374" s="579"/>
      <c r="V374" s="579"/>
      <c r="W374" s="579"/>
      <c r="X374" s="579"/>
      <c r="Y374" s="579"/>
      <c r="Z374" s="579"/>
    </row>
    <row r="375" spans="1:26" ht="12.75" customHeight="1">
      <c r="A375" s="579"/>
      <c r="B375" s="579"/>
      <c r="C375" s="579"/>
      <c r="D375" s="579"/>
      <c r="E375" s="579"/>
      <c r="F375" s="579"/>
      <c r="G375" s="579"/>
      <c r="H375" s="579"/>
      <c r="I375" s="579"/>
      <c r="J375" s="579"/>
      <c r="K375" s="579"/>
      <c r="L375" s="579"/>
      <c r="M375" s="579"/>
      <c r="N375" s="579"/>
      <c r="O375" s="579"/>
      <c r="P375" s="579"/>
      <c r="Q375" s="579"/>
      <c r="R375" s="579"/>
      <c r="S375" s="579"/>
      <c r="T375" s="579"/>
      <c r="U375" s="579"/>
      <c r="V375" s="579"/>
      <c r="W375" s="579"/>
      <c r="X375" s="579"/>
      <c r="Y375" s="579"/>
      <c r="Z375" s="579"/>
    </row>
    <row r="376" spans="1:26" ht="12.75" customHeight="1">
      <c r="A376" s="579"/>
      <c r="B376" s="579"/>
      <c r="C376" s="579"/>
      <c r="D376" s="579"/>
      <c r="E376" s="579"/>
      <c r="F376" s="579"/>
      <c r="G376" s="579"/>
      <c r="H376" s="579"/>
      <c r="I376" s="579"/>
      <c r="J376" s="579"/>
      <c r="K376" s="579"/>
      <c r="L376" s="579"/>
      <c r="M376" s="579"/>
      <c r="N376" s="579"/>
      <c r="O376" s="579"/>
      <c r="P376" s="579"/>
      <c r="Q376" s="579"/>
      <c r="R376" s="579"/>
      <c r="S376" s="579"/>
      <c r="T376" s="579"/>
      <c r="U376" s="579"/>
      <c r="V376" s="579"/>
      <c r="W376" s="579"/>
      <c r="X376" s="579"/>
      <c r="Y376" s="579"/>
      <c r="Z376" s="579"/>
    </row>
    <row r="377" spans="1:26" ht="12.75" customHeight="1">
      <c r="A377" s="579"/>
      <c r="B377" s="579"/>
      <c r="C377" s="579"/>
      <c r="D377" s="579"/>
      <c r="E377" s="579"/>
      <c r="F377" s="579"/>
      <c r="G377" s="579"/>
      <c r="H377" s="579"/>
      <c r="I377" s="579"/>
      <c r="J377" s="579"/>
      <c r="K377" s="579"/>
      <c r="L377" s="579"/>
      <c r="M377" s="579"/>
      <c r="N377" s="579"/>
      <c r="O377" s="579"/>
      <c r="P377" s="579"/>
      <c r="Q377" s="579"/>
      <c r="R377" s="579"/>
      <c r="S377" s="579"/>
      <c r="T377" s="579"/>
      <c r="U377" s="579"/>
      <c r="V377" s="579"/>
      <c r="W377" s="579"/>
      <c r="X377" s="579"/>
      <c r="Y377" s="579"/>
      <c r="Z377" s="579"/>
    </row>
    <row r="378" spans="1:26" ht="12.75" customHeight="1">
      <c r="A378" s="579"/>
      <c r="B378" s="579"/>
      <c r="C378" s="579"/>
      <c r="D378" s="579"/>
      <c r="E378" s="579"/>
      <c r="F378" s="579"/>
      <c r="G378" s="579"/>
      <c r="H378" s="579"/>
      <c r="I378" s="579"/>
      <c r="J378" s="579"/>
      <c r="K378" s="579"/>
      <c r="L378" s="579"/>
      <c r="M378" s="579"/>
      <c r="N378" s="579"/>
      <c r="O378" s="579"/>
      <c r="P378" s="579"/>
      <c r="Q378" s="579"/>
      <c r="R378" s="579"/>
      <c r="S378" s="579"/>
      <c r="T378" s="579"/>
      <c r="U378" s="579"/>
      <c r="V378" s="579"/>
      <c r="W378" s="579"/>
      <c r="X378" s="579"/>
      <c r="Y378" s="579"/>
      <c r="Z378" s="579"/>
    </row>
    <row r="379" spans="1:26" ht="12.75" customHeight="1">
      <c r="A379" s="579"/>
      <c r="B379" s="579"/>
      <c r="C379" s="579"/>
      <c r="D379" s="579"/>
      <c r="E379" s="579"/>
      <c r="F379" s="579"/>
      <c r="G379" s="579"/>
      <c r="H379" s="579"/>
      <c r="I379" s="579"/>
      <c r="J379" s="579"/>
      <c r="K379" s="579"/>
      <c r="L379" s="579"/>
      <c r="M379" s="579"/>
      <c r="N379" s="579"/>
      <c r="O379" s="579"/>
      <c r="P379" s="579"/>
      <c r="Q379" s="579"/>
      <c r="R379" s="579"/>
      <c r="S379" s="579"/>
      <c r="T379" s="579"/>
      <c r="U379" s="579"/>
      <c r="V379" s="579"/>
      <c r="W379" s="579"/>
      <c r="X379" s="579"/>
      <c r="Y379" s="579"/>
      <c r="Z379" s="579"/>
    </row>
    <row r="380" spans="1:26" ht="12.75" customHeight="1">
      <c r="A380" s="579"/>
      <c r="B380" s="579"/>
      <c r="C380" s="579"/>
      <c r="D380" s="579"/>
      <c r="E380" s="579"/>
      <c r="F380" s="579"/>
      <c r="G380" s="579"/>
      <c r="H380" s="579"/>
      <c r="I380" s="579"/>
      <c r="J380" s="579"/>
      <c r="K380" s="579"/>
      <c r="L380" s="579"/>
      <c r="M380" s="579"/>
      <c r="N380" s="579"/>
      <c r="O380" s="579"/>
      <c r="P380" s="579"/>
      <c r="Q380" s="579"/>
      <c r="R380" s="579"/>
      <c r="S380" s="579"/>
      <c r="T380" s="579"/>
      <c r="U380" s="579"/>
      <c r="V380" s="579"/>
      <c r="W380" s="579"/>
      <c r="X380" s="579"/>
      <c r="Y380" s="579"/>
      <c r="Z380" s="579"/>
    </row>
    <row r="381" spans="1:26" ht="12.75" customHeight="1">
      <c r="A381" s="579"/>
      <c r="B381" s="579"/>
      <c r="C381" s="579"/>
      <c r="D381" s="579"/>
      <c r="E381" s="579"/>
      <c r="F381" s="579"/>
      <c r="G381" s="579"/>
      <c r="H381" s="579"/>
      <c r="I381" s="579"/>
      <c r="J381" s="579"/>
      <c r="K381" s="579"/>
      <c r="L381" s="579"/>
      <c r="M381" s="579"/>
      <c r="N381" s="579"/>
      <c r="O381" s="579"/>
      <c r="P381" s="579"/>
      <c r="Q381" s="579"/>
      <c r="R381" s="579"/>
      <c r="S381" s="579"/>
      <c r="T381" s="579"/>
      <c r="U381" s="579"/>
      <c r="V381" s="579"/>
      <c r="W381" s="579"/>
      <c r="X381" s="579"/>
      <c r="Y381" s="579"/>
      <c r="Z381" s="579"/>
    </row>
    <row r="382" spans="1:26" ht="12.75" customHeight="1">
      <c r="A382" s="579"/>
      <c r="B382" s="579"/>
      <c r="C382" s="579"/>
      <c r="D382" s="579"/>
      <c r="E382" s="579"/>
      <c r="F382" s="579"/>
      <c r="G382" s="579"/>
      <c r="H382" s="579"/>
      <c r="I382" s="579"/>
      <c r="J382" s="579"/>
      <c r="K382" s="579"/>
      <c r="L382" s="579"/>
      <c r="M382" s="579"/>
      <c r="N382" s="579"/>
      <c r="O382" s="579"/>
      <c r="P382" s="579"/>
      <c r="Q382" s="579"/>
      <c r="R382" s="579"/>
      <c r="S382" s="579"/>
      <c r="T382" s="579"/>
      <c r="U382" s="579"/>
      <c r="V382" s="579"/>
      <c r="W382" s="579"/>
      <c r="X382" s="579"/>
      <c r="Y382" s="579"/>
      <c r="Z382" s="579"/>
    </row>
    <row r="383" spans="1:26" ht="12.75" customHeight="1">
      <c r="A383" s="579"/>
      <c r="B383" s="579"/>
      <c r="C383" s="579"/>
      <c r="D383" s="579"/>
      <c r="E383" s="579"/>
      <c r="F383" s="579"/>
      <c r="G383" s="579"/>
      <c r="H383" s="579"/>
      <c r="I383" s="579"/>
      <c r="J383" s="579"/>
      <c r="K383" s="579"/>
      <c r="L383" s="579"/>
      <c r="M383" s="579"/>
      <c r="N383" s="579"/>
      <c r="O383" s="579"/>
      <c r="P383" s="579"/>
      <c r="Q383" s="579"/>
      <c r="R383" s="579"/>
      <c r="S383" s="579"/>
      <c r="T383" s="579"/>
      <c r="U383" s="579"/>
      <c r="V383" s="579"/>
      <c r="W383" s="579"/>
      <c r="X383" s="579"/>
      <c r="Y383" s="579"/>
      <c r="Z383" s="579"/>
    </row>
    <row r="384" spans="1:26" ht="12.75" customHeight="1">
      <c r="A384" s="579"/>
      <c r="B384" s="579"/>
      <c r="C384" s="579"/>
      <c r="D384" s="579"/>
      <c r="E384" s="579"/>
      <c r="F384" s="579"/>
      <c r="G384" s="579"/>
      <c r="H384" s="579"/>
      <c r="I384" s="579"/>
      <c r="J384" s="579"/>
      <c r="K384" s="579"/>
      <c r="L384" s="579"/>
      <c r="M384" s="579"/>
      <c r="N384" s="579"/>
      <c r="O384" s="579"/>
      <c r="P384" s="579"/>
      <c r="Q384" s="579"/>
      <c r="R384" s="579"/>
      <c r="S384" s="579"/>
      <c r="T384" s="579"/>
      <c r="U384" s="579"/>
      <c r="V384" s="579"/>
      <c r="W384" s="579"/>
      <c r="X384" s="579"/>
      <c r="Y384" s="579"/>
      <c r="Z384" s="579"/>
    </row>
    <row r="385" spans="1:26" ht="12.75" customHeight="1">
      <c r="A385" s="579"/>
      <c r="B385" s="579"/>
      <c r="C385" s="579"/>
      <c r="D385" s="579"/>
      <c r="E385" s="579"/>
      <c r="F385" s="579"/>
      <c r="G385" s="579"/>
      <c r="H385" s="579"/>
      <c r="I385" s="579"/>
      <c r="J385" s="579"/>
      <c r="K385" s="579"/>
      <c r="L385" s="579"/>
      <c r="M385" s="579"/>
      <c r="N385" s="579"/>
      <c r="O385" s="579"/>
      <c r="P385" s="579"/>
      <c r="Q385" s="579"/>
      <c r="R385" s="579"/>
      <c r="S385" s="579"/>
      <c r="T385" s="579"/>
      <c r="U385" s="579"/>
      <c r="V385" s="579"/>
      <c r="W385" s="579"/>
      <c r="X385" s="579"/>
      <c r="Y385" s="579"/>
      <c r="Z385" s="579"/>
    </row>
    <row r="386" spans="1:26" ht="12.75" customHeight="1">
      <c r="A386" s="579"/>
      <c r="B386" s="579"/>
      <c r="C386" s="579"/>
      <c r="D386" s="579"/>
      <c r="E386" s="579"/>
      <c r="F386" s="579"/>
      <c r="G386" s="579"/>
      <c r="H386" s="579"/>
      <c r="I386" s="579"/>
      <c r="J386" s="579"/>
      <c r="K386" s="579"/>
      <c r="L386" s="579"/>
      <c r="M386" s="579"/>
      <c r="N386" s="579"/>
      <c r="O386" s="579"/>
      <c r="P386" s="579"/>
      <c r="Q386" s="579"/>
      <c r="R386" s="579"/>
      <c r="S386" s="579"/>
      <c r="T386" s="579"/>
      <c r="U386" s="579"/>
      <c r="V386" s="579"/>
      <c r="W386" s="579"/>
      <c r="X386" s="579"/>
      <c r="Y386" s="579"/>
      <c r="Z386" s="579"/>
    </row>
    <row r="387" spans="1:26" ht="12.75" customHeight="1">
      <c r="A387" s="579"/>
      <c r="B387" s="579"/>
      <c r="C387" s="579"/>
      <c r="D387" s="579"/>
      <c r="E387" s="579"/>
      <c r="F387" s="579"/>
      <c r="G387" s="579"/>
      <c r="H387" s="579"/>
      <c r="I387" s="579"/>
      <c r="J387" s="579"/>
      <c r="K387" s="579"/>
      <c r="L387" s="579"/>
      <c r="M387" s="579"/>
      <c r="N387" s="579"/>
      <c r="O387" s="579"/>
      <c r="P387" s="579"/>
      <c r="Q387" s="579"/>
      <c r="R387" s="579"/>
      <c r="S387" s="579"/>
      <c r="T387" s="579"/>
      <c r="U387" s="579"/>
      <c r="V387" s="579"/>
      <c r="W387" s="579"/>
      <c r="X387" s="579"/>
      <c r="Y387" s="579"/>
      <c r="Z387" s="579"/>
    </row>
    <row r="388" spans="1:26" ht="12.75" customHeight="1">
      <c r="A388" s="579"/>
      <c r="B388" s="579"/>
      <c r="C388" s="579"/>
      <c r="D388" s="579"/>
      <c r="E388" s="579"/>
      <c r="F388" s="579"/>
      <c r="G388" s="579"/>
      <c r="H388" s="579"/>
      <c r="I388" s="579"/>
      <c r="J388" s="579"/>
      <c r="K388" s="579"/>
      <c r="L388" s="579"/>
      <c r="M388" s="579"/>
      <c r="N388" s="579"/>
      <c r="O388" s="579"/>
      <c r="P388" s="579"/>
      <c r="Q388" s="579"/>
      <c r="R388" s="579"/>
      <c r="S388" s="579"/>
      <c r="T388" s="579"/>
      <c r="U388" s="579"/>
      <c r="V388" s="579"/>
      <c r="W388" s="579"/>
      <c r="X388" s="579"/>
      <c r="Y388" s="579"/>
      <c r="Z388" s="579"/>
    </row>
    <row r="389" spans="1:26" ht="12.75" customHeight="1">
      <c r="A389" s="579"/>
      <c r="B389" s="579"/>
      <c r="C389" s="579"/>
      <c r="D389" s="579"/>
      <c r="E389" s="579"/>
      <c r="F389" s="579"/>
      <c r="G389" s="579"/>
      <c r="H389" s="579"/>
      <c r="I389" s="579"/>
      <c r="J389" s="579"/>
      <c r="K389" s="579"/>
      <c r="L389" s="579"/>
      <c r="M389" s="579"/>
      <c r="N389" s="579"/>
      <c r="O389" s="579"/>
      <c r="P389" s="579"/>
      <c r="Q389" s="579"/>
      <c r="R389" s="579"/>
      <c r="S389" s="579"/>
      <c r="T389" s="579"/>
      <c r="U389" s="579"/>
      <c r="V389" s="579"/>
      <c r="W389" s="579"/>
      <c r="X389" s="579"/>
      <c r="Y389" s="579"/>
      <c r="Z389" s="579"/>
    </row>
    <row r="390" spans="1:26" ht="12.75" customHeight="1">
      <c r="A390" s="579"/>
      <c r="B390" s="579"/>
      <c r="C390" s="579"/>
      <c r="D390" s="579"/>
      <c r="E390" s="579"/>
      <c r="F390" s="579"/>
      <c r="G390" s="579"/>
      <c r="H390" s="579"/>
      <c r="I390" s="579"/>
      <c r="J390" s="579"/>
      <c r="K390" s="579"/>
      <c r="L390" s="579"/>
      <c r="M390" s="579"/>
      <c r="N390" s="579"/>
      <c r="O390" s="579"/>
      <c r="P390" s="579"/>
      <c r="Q390" s="579"/>
      <c r="R390" s="579"/>
      <c r="S390" s="579"/>
      <c r="T390" s="579"/>
      <c r="U390" s="579"/>
      <c r="V390" s="579"/>
      <c r="W390" s="579"/>
      <c r="X390" s="579"/>
      <c r="Y390" s="579"/>
      <c r="Z390" s="579"/>
    </row>
    <row r="391" spans="1:26" ht="12.75" customHeight="1">
      <c r="A391" s="579"/>
      <c r="B391" s="579"/>
      <c r="C391" s="579"/>
      <c r="D391" s="579"/>
      <c r="E391" s="579"/>
      <c r="F391" s="579"/>
      <c r="G391" s="579"/>
      <c r="H391" s="579"/>
      <c r="I391" s="579"/>
      <c r="J391" s="579"/>
      <c r="K391" s="579"/>
      <c r="L391" s="579"/>
      <c r="M391" s="579"/>
      <c r="N391" s="579"/>
      <c r="O391" s="579"/>
      <c r="P391" s="579"/>
      <c r="Q391" s="579"/>
      <c r="R391" s="579"/>
      <c r="S391" s="579"/>
      <c r="T391" s="579"/>
      <c r="U391" s="579"/>
      <c r="V391" s="579"/>
      <c r="W391" s="579"/>
      <c r="X391" s="579"/>
      <c r="Y391" s="579"/>
      <c r="Z391" s="579"/>
    </row>
    <row r="392" spans="1:26" ht="12.75" customHeight="1">
      <c r="A392" s="579"/>
      <c r="B392" s="579"/>
      <c r="C392" s="579"/>
      <c r="D392" s="579"/>
      <c r="E392" s="579"/>
      <c r="F392" s="579"/>
      <c r="G392" s="579"/>
      <c r="H392" s="579"/>
      <c r="I392" s="579"/>
      <c r="J392" s="579"/>
      <c r="K392" s="579"/>
      <c r="L392" s="579"/>
      <c r="M392" s="579"/>
      <c r="N392" s="579"/>
      <c r="O392" s="579"/>
      <c r="P392" s="579"/>
      <c r="Q392" s="579"/>
      <c r="R392" s="579"/>
      <c r="S392" s="579"/>
      <c r="T392" s="579"/>
      <c r="U392" s="579"/>
      <c r="V392" s="579"/>
      <c r="W392" s="579"/>
      <c r="X392" s="579"/>
      <c r="Y392" s="579"/>
      <c r="Z392" s="579"/>
    </row>
    <row r="393" spans="1:26" ht="12.75" customHeight="1">
      <c r="A393" s="579"/>
      <c r="B393" s="579"/>
      <c r="C393" s="579"/>
      <c r="D393" s="579"/>
      <c r="E393" s="579"/>
      <c r="F393" s="579"/>
      <c r="G393" s="579"/>
      <c r="H393" s="579"/>
      <c r="I393" s="579"/>
      <c r="J393" s="579"/>
      <c r="K393" s="579"/>
      <c r="L393" s="579"/>
      <c r="M393" s="579"/>
      <c r="N393" s="579"/>
      <c r="O393" s="579"/>
      <c r="P393" s="579"/>
      <c r="Q393" s="579"/>
      <c r="R393" s="579"/>
      <c r="S393" s="579"/>
      <c r="T393" s="579"/>
      <c r="U393" s="579"/>
      <c r="V393" s="579"/>
      <c r="W393" s="579"/>
      <c r="X393" s="579"/>
      <c r="Y393" s="579"/>
      <c r="Z393" s="579"/>
    </row>
    <row r="394" spans="1:26" ht="12.75" customHeight="1">
      <c r="A394" s="579"/>
      <c r="B394" s="579"/>
      <c r="C394" s="579"/>
      <c r="D394" s="579"/>
      <c r="E394" s="579"/>
      <c r="F394" s="579"/>
      <c r="G394" s="579"/>
      <c r="H394" s="579"/>
      <c r="I394" s="579"/>
      <c r="J394" s="579"/>
      <c r="K394" s="579"/>
      <c r="L394" s="579"/>
      <c r="M394" s="579"/>
      <c r="N394" s="579"/>
      <c r="O394" s="579"/>
      <c r="P394" s="579"/>
      <c r="Q394" s="579"/>
      <c r="R394" s="579"/>
      <c r="S394" s="579"/>
      <c r="T394" s="579"/>
      <c r="U394" s="579"/>
      <c r="V394" s="579"/>
      <c r="W394" s="579"/>
      <c r="X394" s="579"/>
      <c r="Y394" s="579"/>
      <c r="Z394" s="579"/>
    </row>
    <row r="395" spans="1:26" ht="12.75" customHeight="1">
      <c r="A395" s="579"/>
      <c r="B395" s="579"/>
      <c r="C395" s="579"/>
      <c r="D395" s="579"/>
      <c r="E395" s="579"/>
      <c r="F395" s="579"/>
      <c r="G395" s="579"/>
      <c r="H395" s="579"/>
      <c r="I395" s="579"/>
      <c r="J395" s="579"/>
      <c r="K395" s="579"/>
      <c r="L395" s="579"/>
      <c r="M395" s="579"/>
      <c r="N395" s="579"/>
      <c r="O395" s="579"/>
      <c r="P395" s="579"/>
      <c r="Q395" s="579"/>
      <c r="R395" s="579"/>
      <c r="S395" s="579"/>
      <c r="T395" s="579"/>
      <c r="U395" s="579"/>
      <c r="V395" s="579"/>
      <c r="W395" s="579"/>
      <c r="X395" s="579"/>
      <c r="Y395" s="579"/>
      <c r="Z395" s="579"/>
    </row>
    <row r="396" spans="1:26" ht="12.75" customHeight="1">
      <c r="A396" s="579"/>
      <c r="B396" s="579"/>
      <c r="C396" s="579"/>
      <c r="D396" s="579"/>
      <c r="E396" s="579"/>
      <c r="F396" s="579"/>
      <c r="G396" s="579"/>
      <c r="H396" s="579"/>
      <c r="I396" s="579"/>
      <c r="J396" s="579"/>
      <c r="K396" s="579"/>
      <c r="L396" s="579"/>
      <c r="M396" s="579"/>
      <c r="N396" s="579"/>
      <c r="O396" s="579"/>
      <c r="P396" s="579"/>
      <c r="Q396" s="579"/>
      <c r="R396" s="579"/>
      <c r="S396" s="579"/>
      <c r="T396" s="579"/>
      <c r="U396" s="579"/>
      <c r="V396" s="579"/>
      <c r="W396" s="579"/>
      <c r="X396" s="579"/>
      <c r="Y396" s="579"/>
      <c r="Z396" s="579"/>
    </row>
    <row r="397" spans="1:26" ht="12.75" customHeight="1">
      <c r="A397" s="579"/>
      <c r="B397" s="579"/>
      <c r="C397" s="579"/>
      <c r="D397" s="579"/>
      <c r="E397" s="579"/>
      <c r="F397" s="579"/>
      <c r="G397" s="579"/>
      <c r="H397" s="579"/>
      <c r="I397" s="579"/>
      <c r="J397" s="579"/>
      <c r="K397" s="579"/>
      <c r="L397" s="579"/>
      <c r="M397" s="579"/>
      <c r="N397" s="579"/>
      <c r="O397" s="579"/>
      <c r="P397" s="579"/>
      <c r="Q397" s="579"/>
      <c r="R397" s="579"/>
      <c r="S397" s="579"/>
      <c r="T397" s="579"/>
      <c r="U397" s="579"/>
      <c r="V397" s="579"/>
      <c r="W397" s="579"/>
      <c r="X397" s="579"/>
      <c r="Y397" s="579"/>
      <c r="Z397" s="579"/>
    </row>
    <row r="398" spans="1:26" ht="12.75" customHeight="1">
      <c r="A398" s="579"/>
      <c r="B398" s="579"/>
      <c r="C398" s="579"/>
      <c r="D398" s="579"/>
      <c r="E398" s="579"/>
      <c r="F398" s="579"/>
      <c r="G398" s="579"/>
      <c r="H398" s="579"/>
      <c r="I398" s="579"/>
      <c r="J398" s="579"/>
      <c r="K398" s="579"/>
      <c r="L398" s="579"/>
      <c r="M398" s="579"/>
      <c r="N398" s="579"/>
      <c r="O398" s="579"/>
      <c r="P398" s="579"/>
      <c r="Q398" s="579"/>
      <c r="R398" s="579"/>
      <c r="S398" s="579"/>
      <c r="T398" s="579"/>
      <c r="U398" s="579"/>
      <c r="V398" s="579"/>
      <c r="W398" s="579"/>
      <c r="X398" s="579"/>
      <c r="Y398" s="579"/>
      <c r="Z398" s="579"/>
    </row>
    <row r="399" spans="1:26" ht="12.75" customHeight="1">
      <c r="A399" s="579"/>
      <c r="B399" s="579"/>
      <c r="C399" s="579"/>
      <c r="D399" s="579"/>
      <c r="E399" s="579"/>
      <c r="F399" s="579"/>
      <c r="G399" s="579"/>
      <c r="H399" s="579"/>
      <c r="I399" s="579"/>
      <c r="J399" s="579"/>
      <c r="K399" s="579"/>
      <c r="L399" s="579"/>
      <c r="M399" s="579"/>
      <c r="N399" s="579"/>
      <c r="O399" s="579"/>
      <c r="P399" s="579"/>
      <c r="Q399" s="579"/>
      <c r="R399" s="579"/>
      <c r="S399" s="579"/>
      <c r="T399" s="579"/>
      <c r="U399" s="579"/>
      <c r="V399" s="579"/>
      <c r="W399" s="579"/>
      <c r="X399" s="579"/>
      <c r="Y399" s="579"/>
      <c r="Z399" s="579"/>
    </row>
    <row r="400" spans="1:26" ht="12.75" customHeight="1">
      <c r="A400" s="579"/>
      <c r="B400" s="579"/>
      <c r="C400" s="579"/>
      <c r="D400" s="579"/>
      <c r="E400" s="579"/>
      <c r="F400" s="579"/>
      <c r="G400" s="579"/>
      <c r="H400" s="579"/>
      <c r="I400" s="579"/>
      <c r="J400" s="579"/>
      <c r="K400" s="579"/>
      <c r="L400" s="579"/>
      <c r="M400" s="579"/>
      <c r="N400" s="579"/>
      <c r="O400" s="579"/>
      <c r="P400" s="579"/>
      <c r="Q400" s="579"/>
      <c r="R400" s="579"/>
      <c r="S400" s="579"/>
      <c r="T400" s="579"/>
      <c r="U400" s="579"/>
      <c r="V400" s="579"/>
      <c r="W400" s="579"/>
      <c r="X400" s="579"/>
      <c r="Y400" s="579"/>
      <c r="Z400" s="579"/>
    </row>
    <row r="401" spans="1:26" ht="12.75" customHeight="1">
      <c r="A401" s="579"/>
      <c r="B401" s="579"/>
      <c r="C401" s="579"/>
      <c r="D401" s="579"/>
      <c r="E401" s="579"/>
      <c r="F401" s="579"/>
      <c r="G401" s="579"/>
      <c r="H401" s="579"/>
      <c r="I401" s="579"/>
      <c r="J401" s="579"/>
      <c r="K401" s="579"/>
      <c r="L401" s="579"/>
      <c r="M401" s="579"/>
      <c r="N401" s="579"/>
      <c r="O401" s="579"/>
      <c r="P401" s="579"/>
      <c r="Q401" s="579"/>
      <c r="R401" s="579"/>
      <c r="S401" s="579"/>
      <c r="T401" s="579"/>
      <c r="U401" s="579"/>
      <c r="V401" s="579"/>
      <c r="W401" s="579"/>
      <c r="X401" s="579"/>
      <c r="Y401" s="579"/>
      <c r="Z401" s="579"/>
    </row>
    <row r="402" spans="1:26" ht="12.75" customHeight="1">
      <c r="A402" s="579"/>
      <c r="B402" s="579"/>
      <c r="C402" s="579"/>
      <c r="D402" s="579"/>
      <c r="E402" s="579"/>
      <c r="F402" s="579"/>
      <c r="G402" s="579"/>
      <c r="H402" s="579"/>
      <c r="I402" s="579"/>
      <c r="J402" s="579"/>
      <c r="K402" s="579"/>
      <c r="L402" s="579"/>
      <c r="M402" s="579"/>
      <c r="N402" s="579"/>
      <c r="O402" s="579"/>
      <c r="P402" s="579"/>
      <c r="Q402" s="579"/>
      <c r="R402" s="579"/>
      <c r="S402" s="579"/>
      <c r="T402" s="579"/>
      <c r="U402" s="579"/>
      <c r="V402" s="579"/>
      <c r="W402" s="579"/>
      <c r="X402" s="579"/>
      <c r="Y402" s="579"/>
      <c r="Z402" s="579"/>
    </row>
    <row r="403" spans="1:26" ht="12.75" customHeight="1">
      <c r="A403" s="579"/>
      <c r="B403" s="579"/>
      <c r="C403" s="579"/>
      <c r="D403" s="579"/>
      <c r="E403" s="579"/>
      <c r="F403" s="579"/>
      <c r="G403" s="579"/>
      <c r="H403" s="579"/>
      <c r="I403" s="579"/>
      <c r="J403" s="579"/>
      <c r="K403" s="579"/>
      <c r="L403" s="579"/>
      <c r="M403" s="579"/>
      <c r="N403" s="579"/>
      <c r="O403" s="579"/>
      <c r="P403" s="579"/>
      <c r="Q403" s="579"/>
      <c r="R403" s="579"/>
      <c r="S403" s="579"/>
      <c r="T403" s="579"/>
      <c r="U403" s="579"/>
      <c r="V403" s="579"/>
      <c r="W403" s="579"/>
      <c r="X403" s="579"/>
      <c r="Y403" s="579"/>
      <c r="Z403" s="579"/>
    </row>
    <row r="404" spans="1:26" ht="12.75" customHeight="1">
      <c r="A404" s="579"/>
      <c r="B404" s="579"/>
      <c r="C404" s="579"/>
      <c r="D404" s="579"/>
      <c r="E404" s="579"/>
      <c r="F404" s="579"/>
      <c r="G404" s="579"/>
      <c r="H404" s="579"/>
      <c r="I404" s="579"/>
      <c r="J404" s="579"/>
      <c r="K404" s="579"/>
      <c r="L404" s="579"/>
      <c r="M404" s="579"/>
      <c r="N404" s="579"/>
      <c r="O404" s="579"/>
      <c r="P404" s="579"/>
      <c r="Q404" s="579"/>
      <c r="R404" s="579"/>
      <c r="S404" s="579"/>
      <c r="T404" s="579"/>
      <c r="U404" s="579"/>
      <c r="V404" s="579"/>
      <c r="W404" s="579"/>
      <c r="X404" s="579"/>
      <c r="Y404" s="579"/>
      <c r="Z404" s="579"/>
    </row>
    <row r="405" spans="1:26" ht="12.75" customHeight="1">
      <c r="A405" s="579"/>
      <c r="B405" s="579"/>
      <c r="C405" s="579"/>
      <c r="D405" s="579"/>
      <c r="E405" s="579"/>
      <c r="F405" s="579"/>
      <c r="G405" s="579"/>
      <c r="H405" s="579"/>
      <c r="I405" s="579"/>
      <c r="J405" s="579"/>
      <c r="K405" s="579"/>
      <c r="L405" s="579"/>
      <c r="M405" s="579"/>
      <c r="N405" s="579"/>
      <c r="O405" s="579"/>
      <c r="P405" s="579"/>
      <c r="Q405" s="579"/>
      <c r="R405" s="579"/>
      <c r="S405" s="579"/>
      <c r="T405" s="579"/>
      <c r="U405" s="579"/>
      <c r="V405" s="579"/>
      <c r="W405" s="579"/>
      <c r="X405" s="579"/>
      <c r="Y405" s="579"/>
      <c r="Z405" s="579"/>
    </row>
    <row r="406" spans="1:26" ht="12.75" customHeight="1">
      <c r="A406" s="579"/>
      <c r="B406" s="579"/>
      <c r="C406" s="579"/>
      <c r="D406" s="579"/>
      <c r="E406" s="579"/>
      <c r="F406" s="579"/>
      <c r="G406" s="579"/>
      <c r="H406" s="579"/>
      <c r="I406" s="579"/>
      <c r="J406" s="579"/>
      <c r="K406" s="579"/>
      <c r="L406" s="579"/>
      <c r="M406" s="579"/>
      <c r="N406" s="579"/>
      <c r="O406" s="579"/>
      <c r="P406" s="579"/>
      <c r="Q406" s="579"/>
      <c r="R406" s="579"/>
      <c r="S406" s="579"/>
      <c r="T406" s="579"/>
      <c r="U406" s="579"/>
      <c r="V406" s="579"/>
      <c r="W406" s="579"/>
      <c r="X406" s="579"/>
      <c r="Y406" s="579"/>
      <c r="Z406" s="579"/>
    </row>
    <row r="407" spans="1:26" ht="12.75" customHeight="1">
      <c r="A407" s="579"/>
      <c r="B407" s="579"/>
      <c r="C407" s="579"/>
      <c r="D407" s="579"/>
      <c r="E407" s="579"/>
      <c r="F407" s="579"/>
      <c r="G407" s="579"/>
      <c r="H407" s="579"/>
      <c r="I407" s="579"/>
      <c r="J407" s="579"/>
      <c r="K407" s="579"/>
      <c r="L407" s="579"/>
      <c r="M407" s="579"/>
      <c r="N407" s="579"/>
      <c r="O407" s="579"/>
      <c r="P407" s="579"/>
      <c r="Q407" s="579"/>
      <c r="R407" s="579"/>
      <c r="S407" s="579"/>
      <c r="T407" s="579"/>
      <c r="U407" s="579"/>
      <c r="V407" s="579"/>
      <c r="W407" s="579"/>
      <c r="X407" s="579"/>
      <c r="Y407" s="579"/>
      <c r="Z407" s="579"/>
    </row>
    <row r="408" spans="1:26" ht="12.75" customHeight="1">
      <c r="A408" s="579"/>
      <c r="B408" s="579"/>
      <c r="C408" s="579"/>
      <c r="D408" s="579"/>
      <c r="E408" s="579"/>
      <c r="F408" s="579"/>
      <c r="G408" s="579"/>
      <c r="H408" s="579"/>
      <c r="I408" s="579"/>
      <c r="J408" s="579"/>
      <c r="K408" s="579"/>
      <c r="L408" s="579"/>
      <c r="M408" s="579"/>
      <c r="N408" s="579"/>
      <c r="O408" s="579"/>
      <c r="P408" s="579"/>
      <c r="Q408" s="579"/>
      <c r="R408" s="579"/>
      <c r="S408" s="579"/>
      <c r="T408" s="579"/>
      <c r="U408" s="579"/>
      <c r="V408" s="579"/>
      <c r="W408" s="579"/>
      <c r="X408" s="579"/>
      <c r="Y408" s="579"/>
      <c r="Z408" s="579"/>
    </row>
    <row r="409" spans="1:26" ht="12.75" customHeight="1">
      <c r="A409" s="579"/>
      <c r="B409" s="579"/>
      <c r="C409" s="579"/>
      <c r="D409" s="579"/>
      <c r="E409" s="579"/>
      <c r="F409" s="579"/>
      <c r="G409" s="579"/>
      <c r="H409" s="579"/>
      <c r="I409" s="579"/>
      <c r="J409" s="579"/>
      <c r="K409" s="579"/>
      <c r="L409" s="579"/>
      <c r="M409" s="579"/>
      <c r="N409" s="579"/>
      <c r="O409" s="579"/>
      <c r="P409" s="579"/>
      <c r="Q409" s="579"/>
      <c r="R409" s="579"/>
      <c r="S409" s="579"/>
      <c r="T409" s="579"/>
      <c r="U409" s="579"/>
      <c r="V409" s="579"/>
      <c r="W409" s="579"/>
      <c r="X409" s="579"/>
      <c r="Y409" s="579"/>
      <c r="Z409" s="579"/>
    </row>
    <row r="410" spans="1:26" ht="12.75" customHeight="1">
      <c r="A410" s="579"/>
      <c r="B410" s="579"/>
      <c r="C410" s="579"/>
      <c r="D410" s="579"/>
      <c r="E410" s="579"/>
      <c r="F410" s="579"/>
      <c r="G410" s="579"/>
      <c r="H410" s="579"/>
      <c r="I410" s="579"/>
      <c r="J410" s="579"/>
      <c r="K410" s="579"/>
      <c r="L410" s="579"/>
      <c r="M410" s="579"/>
      <c r="N410" s="579"/>
      <c r="O410" s="579"/>
      <c r="P410" s="579"/>
      <c r="Q410" s="579"/>
      <c r="R410" s="579"/>
      <c r="S410" s="579"/>
      <c r="T410" s="579"/>
      <c r="U410" s="579"/>
      <c r="V410" s="579"/>
      <c r="W410" s="579"/>
      <c r="X410" s="579"/>
      <c r="Y410" s="579"/>
      <c r="Z410" s="579"/>
    </row>
    <row r="411" spans="1:26" ht="12.75" customHeight="1">
      <c r="A411" s="579"/>
      <c r="B411" s="579"/>
      <c r="C411" s="579"/>
      <c r="D411" s="579"/>
      <c r="E411" s="579"/>
      <c r="F411" s="579"/>
      <c r="G411" s="579"/>
      <c r="H411" s="579"/>
      <c r="I411" s="579"/>
      <c r="J411" s="579"/>
      <c r="K411" s="579"/>
      <c r="L411" s="579"/>
      <c r="M411" s="579"/>
      <c r="N411" s="579"/>
      <c r="O411" s="579"/>
      <c r="P411" s="579"/>
      <c r="Q411" s="579"/>
      <c r="R411" s="579"/>
      <c r="S411" s="579"/>
      <c r="T411" s="579"/>
      <c r="U411" s="579"/>
      <c r="V411" s="579"/>
      <c r="W411" s="579"/>
      <c r="X411" s="579"/>
      <c r="Y411" s="579"/>
      <c r="Z411" s="579"/>
    </row>
    <row r="412" spans="1:26" ht="12.75" customHeight="1">
      <c r="A412" s="579"/>
      <c r="B412" s="579"/>
      <c r="C412" s="579"/>
      <c r="D412" s="579"/>
      <c r="E412" s="579"/>
      <c r="F412" s="579"/>
      <c r="G412" s="579"/>
      <c r="H412" s="579"/>
      <c r="I412" s="579"/>
      <c r="J412" s="579"/>
      <c r="K412" s="579"/>
      <c r="L412" s="579"/>
      <c r="M412" s="579"/>
      <c r="N412" s="579"/>
      <c r="O412" s="579"/>
      <c r="P412" s="579"/>
      <c r="Q412" s="579"/>
      <c r="R412" s="579"/>
      <c r="S412" s="579"/>
      <c r="T412" s="579"/>
      <c r="U412" s="579"/>
      <c r="V412" s="579"/>
      <c r="W412" s="579"/>
      <c r="X412" s="579"/>
      <c r="Y412" s="579"/>
      <c r="Z412" s="579"/>
    </row>
    <row r="413" spans="1:26" ht="12.75" customHeight="1">
      <c r="A413" s="579"/>
      <c r="B413" s="579"/>
      <c r="C413" s="579"/>
      <c r="D413" s="579"/>
      <c r="E413" s="579"/>
      <c r="F413" s="579"/>
      <c r="G413" s="579"/>
      <c r="H413" s="579"/>
      <c r="I413" s="579"/>
      <c r="J413" s="579"/>
      <c r="K413" s="579"/>
      <c r="L413" s="579"/>
      <c r="M413" s="579"/>
      <c r="N413" s="579"/>
      <c r="O413" s="579"/>
      <c r="P413" s="579"/>
      <c r="Q413" s="579"/>
      <c r="R413" s="579"/>
      <c r="S413" s="579"/>
      <c r="T413" s="579"/>
      <c r="U413" s="579"/>
      <c r="V413" s="579"/>
      <c r="W413" s="579"/>
      <c r="X413" s="579"/>
      <c r="Y413" s="579"/>
      <c r="Z413" s="579"/>
    </row>
    <row r="414" spans="1:26" ht="12.75" customHeight="1">
      <c r="A414" s="579"/>
      <c r="B414" s="579"/>
      <c r="C414" s="579"/>
      <c r="D414" s="579"/>
      <c r="E414" s="579"/>
      <c r="F414" s="579"/>
      <c r="G414" s="579"/>
      <c r="H414" s="579"/>
      <c r="I414" s="579"/>
      <c r="J414" s="579"/>
      <c r="K414" s="579"/>
      <c r="L414" s="579"/>
      <c r="M414" s="579"/>
      <c r="N414" s="579"/>
      <c r="O414" s="579"/>
      <c r="P414" s="579"/>
      <c r="Q414" s="579"/>
      <c r="R414" s="579"/>
      <c r="S414" s="579"/>
      <c r="T414" s="579"/>
      <c r="U414" s="579"/>
      <c r="V414" s="579"/>
      <c r="W414" s="579"/>
      <c r="X414" s="579"/>
      <c r="Y414" s="579"/>
      <c r="Z414" s="579"/>
    </row>
    <row r="415" spans="1:26" ht="12.75" customHeight="1">
      <c r="A415" s="579"/>
      <c r="B415" s="579"/>
      <c r="C415" s="579"/>
      <c r="D415" s="579"/>
      <c r="E415" s="579"/>
      <c r="F415" s="579"/>
      <c r="G415" s="579"/>
      <c r="H415" s="579"/>
      <c r="I415" s="579"/>
      <c r="J415" s="579"/>
      <c r="K415" s="579"/>
      <c r="L415" s="579"/>
      <c r="M415" s="579"/>
      <c r="N415" s="579"/>
      <c r="O415" s="579"/>
      <c r="P415" s="579"/>
      <c r="Q415" s="579"/>
      <c r="R415" s="579"/>
      <c r="S415" s="579"/>
      <c r="T415" s="579"/>
      <c r="U415" s="579"/>
      <c r="V415" s="579"/>
      <c r="W415" s="579"/>
      <c r="X415" s="579"/>
      <c r="Y415" s="579"/>
      <c r="Z415" s="579"/>
    </row>
    <row r="416" spans="1:26" ht="12.75" customHeight="1">
      <c r="A416" s="579"/>
      <c r="B416" s="579"/>
      <c r="C416" s="579"/>
      <c r="D416" s="579"/>
      <c r="E416" s="579"/>
      <c r="F416" s="579"/>
      <c r="G416" s="579"/>
      <c r="H416" s="579"/>
      <c r="I416" s="579"/>
      <c r="J416" s="579"/>
      <c r="K416" s="579"/>
      <c r="L416" s="579"/>
      <c r="M416" s="579"/>
      <c r="N416" s="579"/>
      <c r="O416" s="579"/>
      <c r="P416" s="579"/>
      <c r="Q416" s="579"/>
      <c r="R416" s="579"/>
      <c r="S416" s="579"/>
      <c r="T416" s="579"/>
      <c r="U416" s="579"/>
      <c r="V416" s="579"/>
      <c r="W416" s="579"/>
      <c r="X416" s="579"/>
      <c r="Y416" s="579"/>
      <c r="Z416" s="579"/>
    </row>
    <row r="417" spans="1:26" ht="12.75" customHeight="1">
      <c r="A417" s="579"/>
      <c r="B417" s="579"/>
      <c r="C417" s="579"/>
      <c r="D417" s="579"/>
      <c r="E417" s="579"/>
      <c r="F417" s="579"/>
      <c r="G417" s="579"/>
      <c r="H417" s="579"/>
      <c r="I417" s="579"/>
      <c r="J417" s="579"/>
      <c r="K417" s="579"/>
      <c r="L417" s="579"/>
      <c r="M417" s="579"/>
      <c r="N417" s="579"/>
      <c r="O417" s="579"/>
      <c r="P417" s="579"/>
      <c r="Q417" s="579"/>
      <c r="R417" s="579"/>
      <c r="S417" s="579"/>
      <c r="T417" s="579"/>
      <c r="U417" s="579"/>
      <c r="V417" s="579"/>
      <c r="W417" s="579"/>
      <c r="X417" s="579"/>
      <c r="Y417" s="579"/>
      <c r="Z417" s="579"/>
    </row>
    <row r="418" spans="1:26" ht="12.75" customHeight="1">
      <c r="A418" s="579"/>
      <c r="B418" s="579"/>
      <c r="C418" s="579"/>
      <c r="D418" s="579"/>
      <c r="E418" s="579"/>
      <c r="F418" s="579"/>
      <c r="G418" s="579"/>
      <c r="H418" s="579"/>
      <c r="I418" s="579"/>
      <c r="J418" s="579"/>
      <c r="K418" s="579"/>
      <c r="L418" s="579"/>
      <c r="M418" s="579"/>
      <c r="N418" s="579"/>
      <c r="O418" s="579"/>
      <c r="P418" s="579"/>
      <c r="Q418" s="579"/>
      <c r="R418" s="579"/>
      <c r="S418" s="579"/>
      <c r="T418" s="579"/>
      <c r="U418" s="579"/>
      <c r="V418" s="579"/>
      <c r="W418" s="579"/>
      <c r="X418" s="579"/>
      <c r="Y418" s="579"/>
      <c r="Z418" s="579"/>
    </row>
    <row r="419" spans="1:26" ht="12.75" customHeight="1">
      <c r="A419" s="579"/>
      <c r="B419" s="579"/>
      <c r="C419" s="579"/>
      <c r="D419" s="579"/>
      <c r="E419" s="579"/>
      <c r="F419" s="579"/>
      <c r="G419" s="579"/>
      <c r="H419" s="579"/>
      <c r="I419" s="579"/>
      <c r="J419" s="579"/>
      <c r="K419" s="579"/>
      <c r="L419" s="579"/>
      <c r="M419" s="579"/>
      <c r="N419" s="579"/>
      <c r="O419" s="579"/>
      <c r="P419" s="579"/>
      <c r="Q419" s="579"/>
      <c r="R419" s="579"/>
      <c r="S419" s="579"/>
      <c r="T419" s="579"/>
      <c r="U419" s="579"/>
      <c r="V419" s="579"/>
      <c r="W419" s="579"/>
      <c r="X419" s="579"/>
      <c r="Y419" s="579"/>
      <c r="Z419" s="579"/>
    </row>
    <row r="420" spans="1:26" ht="12.75" customHeight="1">
      <c r="A420" s="579"/>
      <c r="B420" s="579"/>
      <c r="C420" s="579"/>
      <c r="D420" s="579"/>
      <c r="E420" s="579"/>
      <c r="F420" s="579"/>
      <c r="G420" s="579"/>
      <c r="H420" s="579"/>
      <c r="I420" s="579"/>
      <c r="J420" s="579"/>
      <c r="K420" s="579"/>
      <c r="L420" s="579"/>
      <c r="M420" s="579"/>
      <c r="N420" s="579"/>
      <c r="O420" s="579"/>
      <c r="P420" s="579"/>
      <c r="Q420" s="579"/>
      <c r="R420" s="579"/>
      <c r="S420" s="579"/>
      <c r="T420" s="579"/>
      <c r="U420" s="579"/>
      <c r="V420" s="579"/>
      <c r="W420" s="579"/>
      <c r="X420" s="579"/>
      <c r="Y420" s="579"/>
      <c r="Z420" s="579"/>
    </row>
    <row r="421" spans="1:26" ht="12.75" customHeight="1">
      <c r="A421" s="579"/>
      <c r="B421" s="579"/>
      <c r="C421" s="579"/>
      <c r="D421" s="579"/>
      <c r="E421" s="579"/>
      <c r="F421" s="579"/>
      <c r="G421" s="579"/>
      <c r="H421" s="579"/>
      <c r="I421" s="579"/>
      <c r="J421" s="579"/>
      <c r="K421" s="579"/>
      <c r="L421" s="579"/>
      <c r="M421" s="579"/>
      <c r="N421" s="579"/>
      <c r="O421" s="579"/>
      <c r="P421" s="579"/>
      <c r="Q421" s="579"/>
      <c r="R421" s="579"/>
      <c r="S421" s="579"/>
      <c r="T421" s="579"/>
      <c r="U421" s="579"/>
      <c r="V421" s="579"/>
      <c r="W421" s="579"/>
      <c r="X421" s="579"/>
      <c r="Y421" s="579"/>
      <c r="Z421" s="579"/>
    </row>
    <row r="422" spans="1:26" ht="12.75" customHeight="1">
      <c r="A422" s="579"/>
      <c r="B422" s="579"/>
      <c r="C422" s="579"/>
      <c r="D422" s="579"/>
      <c r="E422" s="579"/>
      <c r="F422" s="579"/>
      <c r="G422" s="579"/>
      <c r="H422" s="579"/>
      <c r="I422" s="579"/>
      <c r="J422" s="579"/>
      <c r="K422" s="579"/>
      <c r="L422" s="579"/>
      <c r="M422" s="579"/>
      <c r="N422" s="579"/>
      <c r="O422" s="579"/>
      <c r="P422" s="579"/>
      <c r="Q422" s="579"/>
      <c r="R422" s="579"/>
      <c r="S422" s="579"/>
      <c r="T422" s="579"/>
      <c r="U422" s="579"/>
      <c r="V422" s="579"/>
      <c r="W422" s="579"/>
      <c r="X422" s="579"/>
      <c r="Y422" s="579"/>
      <c r="Z422" s="579"/>
    </row>
    <row r="423" spans="1:26" ht="12.75" customHeight="1">
      <c r="A423" s="579"/>
      <c r="B423" s="579"/>
      <c r="C423" s="579"/>
      <c r="D423" s="579"/>
      <c r="E423" s="579"/>
      <c r="F423" s="579"/>
      <c r="G423" s="579"/>
      <c r="H423" s="579"/>
      <c r="I423" s="579"/>
      <c r="J423" s="579"/>
      <c r="K423" s="579"/>
      <c r="L423" s="579"/>
      <c r="M423" s="579"/>
      <c r="N423" s="579"/>
      <c r="O423" s="579"/>
      <c r="P423" s="579"/>
      <c r="Q423" s="579"/>
      <c r="R423" s="579"/>
      <c r="S423" s="579"/>
      <c r="T423" s="579"/>
      <c r="U423" s="579"/>
      <c r="V423" s="579"/>
      <c r="W423" s="579"/>
      <c r="X423" s="579"/>
      <c r="Y423" s="579"/>
      <c r="Z423" s="579"/>
    </row>
    <row r="424" spans="1:26" ht="12.75" customHeight="1">
      <c r="A424" s="579"/>
      <c r="B424" s="579"/>
      <c r="C424" s="579"/>
      <c r="D424" s="579"/>
      <c r="E424" s="579"/>
      <c r="F424" s="579"/>
      <c r="G424" s="579"/>
      <c r="H424" s="579"/>
      <c r="I424" s="579"/>
      <c r="J424" s="579"/>
      <c r="K424" s="579"/>
      <c r="L424" s="579"/>
      <c r="M424" s="579"/>
      <c r="N424" s="579"/>
      <c r="O424" s="579"/>
      <c r="P424" s="579"/>
      <c r="Q424" s="579"/>
      <c r="R424" s="579"/>
      <c r="S424" s="579"/>
      <c r="T424" s="579"/>
      <c r="U424" s="579"/>
      <c r="V424" s="579"/>
      <c r="W424" s="579"/>
      <c r="X424" s="579"/>
      <c r="Y424" s="579"/>
      <c r="Z424" s="579"/>
    </row>
    <row r="425" spans="1:26" ht="12.75" customHeight="1">
      <c r="A425" s="579"/>
      <c r="B425" s="579"/>
      <c r="C425" s="579"/>
      <c r="D425" s="579"/>
      <c r="E425" s="579"/>
      <c r="F425" s="579"/>
      <c r="G425" s="579"/>
      <c r="H425" s="579"/>
      <c r="I425" s="579"/>
      <c r="J425" s="579"/>
      <c r="K425" s="579"/>
      <c r="L425" s="579"/>
      <c r="M425" s="579"/>
      <c r="N425" s="579"/>
      <c r="O425" s="579"/>
      <c r="P425" s="579"/>
      <c r="Q425" s="579"/>
      <c r="R425" s="579"/>
      <c r="S425" s="579"/>
      <c r="T425" s="579"/>
      <c r="U425" s="579"/>
      <c r="V425" s="579"/>
      <c r="W425" s="579"/>
      <c r="X425" s="579"/>
      <c r="Y425" s="579"/>
      <c r="Z425" s="579"/>
    </row>
    <row r="426" spans="1:26" ht="12.75" customHeight="1">
      <c r="A426" s="579"/>
      <c r="B426" s="579"/>
      <c r="C426" s="579"/>
      <c r="D426" s="579"/>
      <c r="E426" s="579"/>
      <c r="F426" s="579"/>
      <c r="G426" s="579"/>
      <c r="H426" s="579"/>
      <c r="I426" s="579"/>
      <c r="J426" s="579"/>
      <c r="K426" s="579"/>
      <c r="L426" s="579"/>
      <c r="M426" s="579"/>
      <c r="N426" s="579"/>
      <c r="O426" s="579"/>
      <c r="P426" s="579"/>
      <c r="Q426" s="579"/>
      <c r="R426" s="579"/>
      <c r="S426" s="579"/>
      <c r="T426" s="579"/>
      <c r="U426" s="579"/>
      <c r="V426" s="579"/>
      <c r="W426" s="579"/>
      <c r="X426" s="579"/>
      <c r="Y426" s="579"/>
      <c r="Z426" s="579"/>
    </row>
    <row r="427" spans="1:26" ht="12.75" customHeight="1">
      <c r="A427" s="579"/>
      <c r="B427" s="579"/>
      <c r="C427" s="579"/>
      <c r="D427" s="579"/>
      <c r="E427" s="579"/>
      <c r="F427" s="579"/>
      <c r="G427" s="579"/>
      <c r="H427" s="579"/>
      <c r="I427" s="579"/>
      <c r="J427" s="579"/>
      <c r="K427" s="579"/>
      <c r="L427" s="579"/>
      <c r="M427" s="579"/>
      <c r="N427" s="579"/>
      <c r="O427" s="579"/>
      <c r="P427" s="579"/>
      <c r="Q427" s="579"/>
      <c r="R427" s="579"/>
      <c r="S427" s="579"/>
      <c r="T427" s="579"/>
      <c r="U427" s="579"/>
      <c r="V427" s="579"/>
      <c r="W427" s="579"/>
      <c r="X427" s="579"/>
      <c r="Y427" s="579"/>
      <c r="Z427" s="579"/>
    </row>
    <row r="428" spans="1:26" ht="12.75" customHeight="1">
      <c r="A428" s="579"/>
      <c r="B428" s="579"/>
      <c r="C428" s="579"/>
      <c r="D428" s="579"/>
      <c r="E428" s="579"/>
      <c r="F428" s="579"/>
      <c r="G428" s="579"/>
      <c r="H428" s="579"/>
      <c r="I428" s="579"/>
      <c r="J428" s="579"/>
      <c r="K428" s="579"/>
      <c r="L428" s="579"/>
      <c r="M428" s="579"/>
      <c r="N428" s="579"/>
      <c r="O428" s="579"/>
      <c r="P428" s="579"/>
      <c r="Q428" s="579"/>
      <c r="R428" s="579"/>
      <c r="S428" s="579"/>
      <c r="T428" s="579"/>
      <c r="U428" s="579"/>
      <c r="V428" s="579"/>
      <c r="W428" s="579"/>
      <c r="X428" s="579"/>
      <c r="Y428" s="579"/>
      <c r="Z428" s="579"/>
    </row>
    <row r="429" spans="1:26" ht="12.75" customHeight="1">
      <c r="A429" s="579"/>
      <c r="B429" s="579"/>
      <c r="C429" s="579"/>
      <c r="D429" s="579"/>
      <c r="E429" s="579"/>
      <c r="F429" s="579"/>
      <c r="G429" s="579"/>
      <c r="H429" s="579"/>
      <c r="I429" s="579"/>
      <c r="J429" s="579"/>
      <c r="K429" s="579"/>
      <c r="L429" s="579"/>
      <c r="M429" s="579"/>
      <c r="N429" s="579"/>
      <c r="O429" s="579"/>
      <c r="P429" s="579"/>
      <c r="Q429" s="579"/>
      <c r="R429" s="579"/>
      <c r="S429" s="579"/>
      <c r="T429" s="579"/>
      <c r="U429" s="579"/>
      <c r="V429" s="579"/>
      <c r="W429" s="579"/>
      <c r="X429" s="579"/>
      <c r="Y429" s="579"/>
      <c r="Z429" s="579"/>
    </row>
    <row r="430" spans="1:26" ht="12.75" customHeight="1">
      <c r="A430" s="579"/>
      <c r="B430" s="579"/>
      <c r="C430" s="579"/>
      <c r="D430" s="579"/>
      <c r="E430" s="579"/>
      <c r="F430" s="579"/>
      <c r="G430" s="579"/>
      <c r="H430" s="579"/>
      <c r="I430" s="579"/>
      <c r="J430" s="579"/>
      <c r="K430" s="579"/>
      <c r="L430" s="579"/>
      <c r="M430" s="579"/>
      <c r="N430" s="579"/>
      <c r="O430" s="579"/>
      <c r="P430" s="579"/>
      <c r="Q430" s="579"/>
      <c r="R430" s="579"/>
      <c r="S430" s="579"/>
      <c r="T430" s="579"/>
      <c r="U430" s="579"/>
      <c r="V430" s="579"/>
      <c r="W430" s="579"/>
      <c r="X430" s="579"/>
      <c r="Y430" s="579"/>
      <c r="Z430" s="579"/>
    </row>
    <row r="431" spans="1:26" ht="12.75" customHeight="1">
      <c r="A431" s="579"/>
      <c r="B431" s="579"/>
      <c r="C431" s="579"/>
      <c r="D431" s="579"/>
      <c r="E431" s="579"/>
      <c r="F431" s="579"/>
      <c r="G431" s="579"/>
      <c r="H431" s="579"/>
      <c r="I431" s="579"/>
      <c r="J431" s="579"/>
      <c r="K431" s="579"/>
      <c r="L431" s="579"/>
      <c r="M431" s="579"/>
      <c r="N431" s="579"/>
      <c r="O431" s="579"/>
      <c r="P431" s="579"/>
      <c r="Q431" s="579"/>
      <c r="R431" s="579"/>
      <c r="S431" s="579"/>
      <c r="T431" s="579"/>
      <c r="U431" s="579"/>
      <c r="V431" s="579"/>
      <c r="W431" s="579"/>
      <c r="X431" s="579"/>
      <c r="Y431" s="579"/>
      <c r="Z431" s="579"/>
    </row>
    <row r="432" spans="1:26" ht="12.75" customHeight="1">
      <c r="A432" s="579"/>
      <c r="B432" s="579"/>
      <c r="C432" s="579"/>
      <c r="D432" s="579"/>
      <c r="E432" s="579"/>
      <c r="F432" s="579"/>
      <c r="G432" s="579"/>
      <c r="H432" s="579"/>
      <c r="I432" s="579"/>
      <c r="J432" s="579"/>
      <c r="K432" s="579"/>
      <c r="L432" s="579"/>
      <c r="M432" s="579"/>
      <c r="N432" s="579"/>
      <c r="O432" s="579"/>
      <c r="P432" s="579"/>
      <c r="Q432" s="579"/>
      <c r="R432" s="579"/>
      <c r="S432" s="579"/>
      <c r="T432" s="579"/>
      <c r="U432" s="579"/>
      <c r="V432" s="579"/>
      <c r="W432" s="579"/>
      <c r="X432" s="579"/>
      <c r="Y432" s="579"/>
      <c r="Z432" s="579"/>
    </row>
    <row r="433" spans="1:26" ht="12.75" customHeight="1">
      <c r="A433" s="579"/>
      <c r="B433" s="579"/>
      <c r="C433" s="579"/>
      <c r="D433" s="579"/>
      <c r="E433" s="579"/>
      <c r="F433" s="579"/>
      <c r="G433" s="579"/>
      <c r="H433" s="579"/>
      <c r="I433" s="579"/>
      <c r="J433" s="579"/>
      <c r="K433" s="579"/>
      <c r="L433" s="579"/>
      <c r="M433" s="579"/>
      <c r="N433" s="579"/>
      <c r="O433" s="579"/>
      <c r="P433" s="579"/>
      <c r="Q433" s="579"/>
      <c r="R433" s="579"/>
      <c r="S433" s="579"/>
      <c r="T433" s="579"/>
      <c r="U433" s="579"/>
      <c r="V433" s="579"/>
      <c r="W433" s="579"/>
      <c r="X433" s="579"/>
      <c r="Y433" s="579"/>
      <c r="Z433" s="579"/>
    </row>
    <row r="434" spans="1:26" ht="12.75" customHeight="1">
      <c r="A434" s="579"/>
      <c r="B434" s="579"/>
      <c r="C434" s="579"/>
      <c r="D434" s="579"/>
      <c r="E434" s="579"/>
      <c r="F434" s="579"/>
      <c r="G434" s="579"/>
      <c r="H434" s="579"/>
      <c r="I434" s="579"/>
      <c r="J434" s="579"/>
      <c r="K434" s="579"/>
      <c r="L434" s="579"/>
      <c r="M434" s="579"/>
      <c r="N434" s="579"/>
      <c r="O434" s="579"/>
      <c r="P434" s="579"/>
      <c r="Q434" s="579"/>
      <c r="R434" s="579"/>
      <c r="S434" s="579"/>
      <c r="T434" s="579"/>
      <c r="U434" s="579"/>
      <c r="V434" s="579"/>
      <c r="W434" s="579"/>
      <c r="X434" s="579"/>
      <c r="Y434" s="579"/>
      <c r="Z434" s="579"/>
    </row>
    <row r="435" spans="1:26" ht="12.75" customHeight="1">
      <c r="A435" s="579"/>
      <c r="B435" s="579"/>
      <c r="C435" s="579"/>
      <c r="D435" s="579"/>
      <c r="E435" s="579"/>
      <c r="F435" s="579"/>
      <c r="G435" s="579"/>
      <c r="H435" s="579"/>
      <c r="I435" s="579"/>
      <c r="J435" s="579"/>
      <c r="K435" s="579"/>
      <c r="L435" s="579"/>
      <c r="M435" s="579"/>
      <c r="N435" s="579"/>
      <c r="O435" s="579"/>
      <c r="P435" s="579"/>
      <c r="Q435" s="579"/>
      <c r="R435" s="579"/>
      <c r="S435" s="579"/>
      <c r="T435" s="579"/>
      <c r="U435" s="579"/>
      <c r="V435" s="579"/>
      <c r="W435" s="579"/>
      <c r="X435" s="579"/>
      <c r="Y435" s="579"/>
      <c r="Z435" s="579"/>
    </row>
    <row r="436" spans="1:26" ht="12.75" customHeight="1">
      <c r="A436" s="579"/>
      <c r="B436" s="579"/>
      <c r="C436" s="579"/>
      <c r="D436" s="579"/>
      <c r="E436" s="579"/>
      <c r="F436" s="579"/>
      <c r="G436" s="579"/>
      <c r="H436" s="579"/>
      <c r="I436" s="579"/>
      <c r="J436" s="579"/>
      <c r="K436" s="579"/>
      <c r="L436" s="579"/>
      <c r="M436" s="579"/>
      <c r="N436" s="579"/>
      <c r="O436" s="579"/>
      <c r="P436" s="579"/>
      <c r="Q436" s="579"/>
      <c r="R436" s="579"/>
      <c r="S436" s="579"/>
      <c r="T436" s="579"/>
      <c r="U436" s="579"/>
      <c r="V436" s="579"/>
      <c r="W436" s="579"/>
      <c r="X436" s="579"/>
      <c r="Y436" s="579"/>
      <c r="Z436" s="579"/>
    </row>
    <row r="437" spans="1:26" ht="12.75" customHeight="1">
      <c r="A437" s="579"/>
      <c r="B437" s="579"/>
      <c r="C437" s="579"/>
      <c r="D437" s="579"/>
      <c r="E437" s="579"/>
      <c r="F437" s="579"/>
      <c r="G437" s="579"/>
      <c r="H437" s="579"/>
      <c r="I437" s="579"/>
      <c r="J437" s="579"/>
      <c r="K437" s="579"/>
      <c r="L437" s="579"/>
      <c r="M437" s="579"/>
      <c r="N437" s="579"/>
      <c r="O437" s="579"/>
      <c r="P437" s="579"/>
      <c r="Q437" s="579"/>
      <c r="R437" s="579"/>
      <c r="S437" s="579"/>
      <c r="T437" s="579"/>
      <c r="U437" s="579"/>
      <c r="V437" s="579"/>
      <c r="W437" s="579"/>
      <c r="X437" s="579"/>
      <c r="Y437" s="579"/>
      <c r="Z437" s="579"/>
    </row>
    <row r="438" spans="1:26" ht="12.75" customHeight="1">
      <c r="A438" s="579"/>
      <c r="B438" s="579"/>
      <c r="C438" s="579"/>
      <c r="D438" s="579"/>
      <c r="E438" s="579"/>
      <c r="F438" s="579"/>
      <c r="G438" s="579"/>
      <c r="H438" s="579"/>
      <c r="I438" s="579"/>
      <c r="J438" s="579"/>
      <c r="K438" s="579"/>
      <c r="L438" s="579"/>
      <c r="M438" s="579"/>
      <c r="N438" s="579"/>
      <c r="O438" s="579"/>
      <c r="P438" s="579"/>
      <c r="Q438" s="579"/>
      <c r="R438" s="579"/>
      <c r="S438" s="579"/>
      <c r="T438" s="579"/>
      <c r="U438" s="579"/>
      <c r="V438" s="579"/>
      <c r="W438" s="579"/>
      <c r="X438" s="579"/>
      <c r="Y438" s="579"/>
      <c r="Z438" s="579"/>
    </row>
    <row r="439" spans="1:26" ht="12.75" customHeight="1">
      <c r="A439" s="579"/>
      <c r="B439" s="579"/>
      <c r="C439" s="579"/>
      <c r="D439" s="579"/>
      <c r="E439" s="579"/>
      <c r="F439" s="579"/>
      <c r="G439" s="579"/>
      <c r="H439" s="579"/>
      <c r="I439" s="579"/>
      <c r="J439" s="579"/>
      <c r="K439" s="579"/>
      <c r="L439" s="579"/>
      <c r="M439" s="579"/>
      <c r="N439" s="579"/>
      <c r="O439" s="579"/>
      <c r="P439" s="579"/>
      <c r="Q439" s="579"/>
      <c r="R439" s="579"/>
      <c r="S439" s="579"/>
      <c r="T439" s="579"/>
      <c r="U439" s="579"/>
      <c r="V439" s="579"/>
      <c r="W439" s="579"/>
      <c r="X439" s="579"/>
      <c r="Y439" s="579"/>
      <c r="Z439" s="579"/>
    </row>
    <row r="440" spans="1:26" ht="12.75" customHeight="1">
      <c r="A440" s="579"/>
      <c r="B440" s="579"/>
      <c r="C440" s="579"/>
      <c r="D440" s="579"/>
      <c r="E440" s="579"/>
      <c r="F440" s="579"/>
      <c r="G440" s="579"/>
      <c r="H440" s="579"/>
      <c r="I440" s="579"/>
      <c r="J440" s="579"/>
      <c r="K440" s="579"/>
      <c r="L440" s="579"/>
      <c r="M440" s="579"/>
      <c r="N440" s="579"/>
      <c r="O440" s="579"/>
      <c r="P440" s="579"/>
      <c r="Q440" s="579"/>
      <c r="R440" s="579"/>
      <c r="S440" s="579"/>
      <c r="T440" s="579"/>
      <c r="U440" s="579"/>
      <c r="V440" s="579"/>
      <c r="W440" s="579"/>
      <c r="X440" s="579"/>
      <c r="Y440" s="579"/>
      <c r="Z440" s="579"/>
    </row>
    <row r="441" spans="1:26" ht="12.75" customHeight="1">
      <c r="A441" s="579"/>
      <c r="B441" s="579"/>
      <c r="C441" s="579"/>
      <c r="D441" s="579"/>
      <c r="E441" s="579"/>
      <c r="F441" s="579"/>
      <c r="G441" s="579"/>
      <c r="H441" s="579"/>
      <c r="I441" s="579"/>
      <c r="J441" s="579"/>
      <c r="K441" s="579"/>
      <c r="L441" s="579"/>
      <c r="M441" s="579"/>
      <c r="N441" s="579"/>
      <c r="O441" s="579"/>
      <c r="P441" s="579"/>
      <c r="Q441" s="579"/>
      <c r="R441" s="579"/>
      <c r="S441" s="579"/>
      <c r="T441" s="579"/>
      <c r="U441" s="579"/>
      <c r="V441" s="579"/>
      <c r="W441" s="579"/>
      <c r="X441" s="579"/>
      <c r="Y441" s="579"/>
      <c r="Z441" s="579"/>
    </row>
    <row r="442" spans="1:26" ht="12.75" customHeight="1">
      <c r="A442" s="579"/>
      <c r="B442" s="579"/>
      <c r="C442" s="579"/>
      <c r="D442" s="579"/>
      <c r="E442" s="579"/>
      <c r="F442" s="579"/>
      <c r="G442" s="579"/>
      <c r="H442" s="579"/>
      <c r="I442" s="579"/>
      <c r="J442" s="579"/>
      <c r="K442" s="579"/>
      <c r="L442" s="579"/>
      <c r="M442" s="579"/>
      <c r="N442" s="579"/>
      <c r="O442" s="579"/>
      <c r="P442" s="579"/>
      <c r="Q442" s="579"/>
      <c r="R442" s="579"/>
      <c r="S442" s="579"/>
      <c r="T442" s="579"/>
      <c r="U442" s="579"/>
      <c r="V442" s="579"/>
      <c r="W442" s="579"/>
      <c r="X442" s="579"/>
      <c r="Y442" s="579"/>
      <c r="Z442" s="579"/>
    </row>
    <row r="443" spans="1:26" ht="12.75" customHeight="1">
      <c r="A443" s="579"/>
      <c r="B443" s="579"/>
      <c r="C443" s="579"/>
      <c r="D443" s="579"/>
      <c r="E443" s="579"/>
      <c r="F443" s="579"/>
      <c r="G443" s="579"/>
      <c r="H443" s="579"/>
      <c r="I443" s="579"/>
      <c r="J443" s="579"/>
      <c r="K443" s="579"/>
      <c r="L443" s="579"/>
      <c r="M443" s="579"/>
      <c r="N443" s="579"/>
      <c r="O443" s="579"/>
      <c r="P443" s="579"/>
      <c r="Q443" s="579"/>
      <c r="R443" s="579"/>
      <c r="S443" s="579"/>
      <c r="T443" s="579"/>
      <c r="U443" s="579"/>
      <c r="V443" s="579"/>
      <c r="W443" s="579"/>
      <c r="X443" s="579"/>
      <c r="Y443" s="579"/>
      <c r="Z443" s="579"/>
    </row>
    <row r="444" spans="1:26" ht="12.75" customHeight="1">
      <c r="A444" s="579"/>
      <c r="B444" s="579"/>
      <c r="C444" s="579"/>
      <c r="D444" s="579"/>
      <c r="E444" s="579"/>
      <c r="F444" s="579"/>
      <c r="G444" s="579"/>
      <c r="H444" s="579"/>
      <c r="I444" s="579"/>
      <c r="J444" s="579"/>
      <c r="K444" s="579"/>
      <c r="L444" s="579"/>
      <c r="M444" s="579"/>
      <c r="N444" s="579"/>
      <c r="O444" s="579"/>
      <c r="P444" s="579"/>
      <c r="Q444" s="579"/>
      <c r="R444" s="579"/>
      <c r="S444" s="579"/>
      <c r="T444" s="579"/>
      <c r="U444" s="579"/>
      <c r="V444" s="579"/>
      <c r="W444" s="579"/>
      <c r="X444" s="579"/>
      <c r="Y444" s="579"/>
      <c r="Z444" s="579"/>
    </row>
    <row r="445" spans="1:26" ht="12.75" customHeight="1">
      <c r="A445" s="579"/>
      <c r="B445" s="579"/>
      <c r="C445" s="579"/>
      <c r="D445" s="579"/>
      <c r="E445" s="579"/>
      <c r="F445" s="579"/>
      <c r="G445" s="579"/>
      <c r="H445" s="579"/>
      <c r="I445" s="579"/>
      <c r="J445" s="579"/>
      <c r="K445" s="579"/>
      <c r="L445" s="579"/>
      <c r="M445" s="579"/>
      <c r="N445" s="579"/>
      <c r="O445" s="579"/>
      <c r="P445" s="579"/>
      <c r="Q445" s="579"/>
      <c r="R445" s="579"/>
      <c r="S445" s="579"/>
      <c r="T445" s="579"/>
      <c r="U445" s="579"/>
      <c r="V445" s="579"/>
      <c r="W445" s="579"/>
      <c r="X445" s="579"/>
      <c r="Y445" s="579"/>
      <c r="Z445" s="579"/>
    </row>
    <row r="446" spans="1:26" ht="12.75" customHeight="1">
      <c r="A446" s="579"/>
      <c r="B446" s="579"/>
      <c r="C446" s="579"/>
      <c r="D446" s="579"/>
      <c r="E446" s="579"/>
      <c r="F446" s="579"/>
      <c r="G446" s="579"/>
      <c r="H446" s="579"/>
      <c r="I446" s="579"/>
      <c r="J446" s="579"/>
      <c r="K446" s="579"/>
      <c r="L446" s="579"/>
      <c r="M446" s="579"/>
      <c r="N446" s="579"/>
      <c r="O446" s="579"/>
      <c r="P446" s="579"/>
      <c r="Q446" s="579"/>
      <c r="R446" s="579"/>
      <c r="S446" s="579"/>
      <c r="T446" s="579"/>
      <c r="U446" s="579"/>
      <c r="V446" s="579"/>
      <c r="W446" s="579"/>
      <c r="X446" s="579"/>
      <c r="Y446" s="579"/>
      <c r="Z446" s="579"/>
    </row>
    <row r="447" spans="1:26" ht="12.75" customHeight="1">
      <c r="A447" s="579"/>
      <c r="B447" s="579"/>
      <c r="C447" s="579"/>
      <c r="D447" s="579"/>
      <c r="E447" s="579"/>
      <c r="F447" s="579"/>
      <c r="G447" s="579"/>
      <c r="H447" s="579"/>
      <c r="I447" s="579"/>
      <c r="J447" s="579"/>
      <c r="K447" s="579"/>
      <c r="L447" s="579"/>
      <c r="M447" s="579"/>
      <c r="N447" s="579"/>
      <c r="O447" s="579"/>
      <c r="P447" s="579"/>
      <c r="Q447" s="579"/>
      <c r="R447" s="579"/>
      <c r="S447" s="579"/>
      <c r="T447" s="579"/>
      <c r="U447" s="579"/>
      <c r="V447" s="579"/>
      <c r="W447" s="579"/>
      <c r="X447" s="579"/>
      <c r="Y447" s="579"/>
      <c r="Z447" s="579"/>
    </row>
    <row r="448" spans="1:26" ht="12.75" customHeight="1">
      <c r="A448" s="579"/>
      <c r="B448" s="579"/>
      <c r="C448" s="579"/>
      <c r="D448" s="579"/>
      <c r="E448" s="579"/>
      <c r="F448" s="579"/>
      <c r="G448" s="579"/>
      <c r="H448" s="579"/>
      <c r="I448" s="579"/>
      <c r="J448" s="579"/>
      <c r="K448" s="579"/>
      <c r="L448" s="579"/>
      <c r="M448" s="579"/>
      <c r="N448" s="579"/>
      <c r="O448" s="579"/>
      <c r="P448" s="579"/>
      <c r="Q448" s="579"/>
      <c r="R448" s="579"/>
      <c r="S448" s="579"/>
      <c r="T448" s="579"/>
      <c r="U448" s="579"/>
      <c r="V448" s="579"/>
      <c r="W448" s="579"/>
      <c r="X448" s="579"/>
      <c r="Y448" s="579"/>
      <c r="Z448" s="579"/>
    </row>
    <row r="449" spans="1:26" ht="12.75" customHeight="1">
      <c r="A449" s="579"/>
      <c r="B449" s="579"/>
      <c r="C449" s="579"/>
      <c r="D449" s="579"/>
      <c r="E449" s="579"/>
      <c r="F449" s="579"/>
      <c r="G449" s="579"/>
      <c r="H449" s="579"/>
      <c r="I449" s="579"/>
      <c r="J449" s="579"/>
      <c r="K449" s="579"/>
      <c r="L449" s="579"/>
      <c r="M449" s="579"/>
      <c r="N449" s="579"/>
      <c r="O449" s="579"/>
      <c r="P449" s="579"/>
      <c r="Q449" s="579"/>
      <c r="R449" s="579"/>
      <c r="S449" s="579"/>
      <c r="T449" s="579"/>
      <c r="U449" s="579"/>
      <c r="V449" s="579"/>
      <c r="W449" s="579"/>
      <c r="X449" s="579"/>
      <c r="Y449" s="579"/>
      <c r="Z449" s="579"/>
    </row>
    <row r="450" spans="1:26" ht="12.75" customHeight="1">
      <c r="A450" s="579"/>
      <c r="B450" s="579"/>
      <c r="C450" s="579"/>
      <c r="D450" s="579"/>
      <c r="E450" s="579"/>
      <c r="F450" s="579"/>
      <c r="G450" s="579"/>
      <c r="H450" s="579"/>
      <c r="I450" s="579"/>
      <c r="J450" s="579"/>
      <c r="K450" s="579"/>
      <c r="L450" s="579"/>
      <c r="M450" s="579"/>
      <c r="N450" s="579"/>
      <c r="O450" s="579"/>
      <c r="P450" s="579"/>
      <c r="Q450" s="579"/>
      <c r="R450" s="579"/>
      <c r="S450" s="579"/>
      <c r="T450" s="579"/>
      <c r="U450" s="579"/>
      <c r="V450" s="579"/>
      <c r="W450" s="579"/>
      <c r="X450" s="579"/>
      <c r="Y450" s="579"/>
      <c r="Z450" s="579"/>
    </row>
    <row r="451" spans="1:26" ht="12.75" customHeight="1">
      <c r="A451" s="579"/>
      <c r="B451" s="579"/>
      <c r="C451" s="579"/>
      <c r="D451" s="579"/>
      <c r="E451" s="579"/>
      <c r="F451" s="579"/>
      <c r="G451" s="579"/>
      <c r="H451" s="579"/>
      <c r="I451" s="579"/>
      <c r="J451" s="579"/>
      <c r="K451" s="579"/>
      <c r="L451" s="579"/>
      <c r="M451" s="579"/>
      <c r="N451" s="579"/>
      <c r="O451" s="579"/>
      <c r="P451" s="579"/>
      <c r="Q451" s="579"/>
      <c r="R451" s="579"/>
      <c r="S451" s="579"/>
      <c r="T451" s="579"/>
      <c r="U451" s="579"/>
      <c r="V451" s="579"/>
      <c r="W451" s="579"/>
      <c r="X451" s="579"/>
      <c r="Y451" s="579"/>
      <c r="Z451" s="579"/>
    </row>
    <row r="452" spans="1:26" ht="12.75" customHeight="1">
      <c r="A452" s="579"/>
      <c r="B452" s="579"/>
      <c r="C452" s="579"/>
      <c r="D452" s="579"/>
      <c r="E452" s="579"/>
      <c r="F452" s="579"/>
      <c r="G452" s="579"/>
      <c r="H452" s="579"/>
      <c r="I452" s="579"/>
      <c r="J452" s="579"/>
      <c r="K452" s="579"/>
      <c r="L452" s="579"/>
      <c r="M452" s="579"/>
      <c r="N452" s="579"/>
      <c r="O452" s="579"/>
      <c r="P452" s="579"/>
      <c r="Q452" s="579"/>
      <c r="R452" s="579"/>
      <c r="S452" s="579"/>
      <c r="T452" s="579"/>
      <c r="U452" s="579"/>
      <c r="V452" s="579"/>
      <c r="W452" s="579"/>
      <c r="X452" s="579"/>
      <c r="Y452" s="579"/>
      <c r="Z452" s="579"/>
    </row>
    <row r="453" spans="1:26" ht="12.75" customHeight="1">
      <c r="A453" s="579"/>
      <c r="B453" s="579"/>
      <c r="C453" s="579"/>
      <c r="D453" s="579"/>
      <c r="E453" s="579"/>
      <c r="F453" s="579"/>
      <c r="G453" s="579"/>
      <c r="H453" s="579"/>
      <c r="I453" s="579"/>
      <c r="J453" s="579"/>
      <c r="K453" s="579"/>
      <c r="L453" s="579"/>
      <c r="M453" s="579"/>
      <c r="N453" s="579"/>
      <c r="O453" s="579"/>
      <c r="P453" s="579"/>
      <c r="Q453" s="579"/>
      <c r="R453" s="579"/>
      <c r="S453" s="579"/>
      <c r="T453" s="579"/>
      <c r="U453" s="579"/>
      <c r="V453" s="579"/>
      <c r="W453" s="579"/>
      <c r="X453" s="579"/>
      <c r="Y453" s="579"/>
      <c r="Z453" s="579"/>
    </row>
    <row r="454" spans="1:26" ht="12.75" customHeight="1">
      <c r="A454" s="579"/>
      <c r="B454" s="579"/>
      <c r="C454" s="579"/>
      <c r="D454" s="579"/>
      <c r="E454" s="579"/>
      <c r="F454" s="579"/>
      <c r="G454" s="579"/>
      <c r="H454" s="579"/>
      <c r="I454" s="579"/>
      <c r="J454" s="579"/>
      <c r="K454" s="579"/>
      <c r="L454" s="579"/>
      <c r="M454" s="579"/>
      <c r="N454" s="579"/>
      <c r="O454" s="579"/>
      <c r="P454" s="579"/>
      <c r="Q454" s="579"/>
      <c r="R454" s="579"/>
      <c r="S454" s="579"/>
      <c r="T454" s="579"/>
      <c r="U454" s="579"/>
      <c r="V454" s="579"/>
      <c r="W454" s="579"/>
      <c r="X454" s="579"/>
      <c r="Y454" s="579"/>
      <c r="Z454" s="579"/>
    </row>
    <row r="455" spans="1:26" ht="12.75" customHeight="1">
      <c r="A455" s="579"/>
      <c r="B455" s="579"/>
      <c r="C455" s="579"/>
      <c r="D455" s="579"/>
      <c r="E455" s="579"/>
      <c r="F455" s="579"/>
      <c r="G455" s="579"/>
      <c r="H455" s="579"/>
      <c r="I455" s="579"/>
      <c r="J455" s="579"/>
      <c r="K455" s="579"/>
      <c r="L455" s="579"/>
      <c r="M455" s="579"/>
      <c r="N455" s="579"/>
      <c r="O455" s="579"/>
      <c r="P455" s="579"/>
      <c r="Q455" s="579"/>
      <c r="R455" s="579"/>
      <c r="S455" s="579"/>
      <c r="T455" s="579"/>
      <c r="U455" s="579"/>
      <c r="V455" s="579"/>
      <c r="W455" s="579"/>
      <c r="X455" s="579"/>
      <c r="Y455" s="579"/>
      <c r="Z455" s="579"/>
    </row>
    <row r="456" spans="1:26" ht="12.75" customHeight="1">
      <c r="A456" s="579"/>
      <c r="B456" s="579"/>
      <c r="C456" s="579"/>
      <c r="D456" s="579"/>
      <c r="E456" s="579"/>
      <c r="F456" s="579"/>
      <c r="G456" s="579"/>
      <c r="H456" s="579"/>
      <c r="I456" s="579"/>
      <c r="J456" s="579"/>
      <c r="K456" s="579"/>
      <c r="L456" s="579"/>
      <c r="M456" s="579"/>
      <c r="N456" s="579"/>
      <c r="O456" s="579"/>
      <c r="P456" s="579"/>
      <c r="Q456" s="579"/>
      <c r="R456" s="579"/>
      <c r="S456" s="579"/>
      <c r="T456" s="579"/>
      <c r="U456" s="579"/>
      <c r="V456" s="579"/>
      <c r="W456" s="579"/>
      <c r="X456" s="579"/>
      <c r="Y456" s="579"/>
      <c r="Z456" s="579"/>
    </row>
    <row r="457" spans="1:26" ht="12.75" customHeight="1">
      <c r="A457" s="579"/>
      <c r="B457" s="579"/>
      <c r="C457" s="579"/>
      <c r="D457" s="579"/>
      <c r="E457" s="579"/>
      <c r="F457" s="579"/>
      <c r="G457" s="579"/>
      <c r="H457" s="579"/>
      <c r="I457" s="579"/>
      <c r="J457" s="579"/>
      <c r="K457" s="579"/>
      <c r="L457" s="579"/>
      <c r="M457" s="579"/>
      <c r="N457" s="579"/>
      <c r="O457" s="579"/>
      <c r="P457" s="579"/>
      <c r="Q457" s="579"/>
      <c r="R457" s="579"/>
      <c r="S457" s="579"/>
      <c r="T457" s="579"/>
      <c r="U457" s="579"/>
      <c r="V457" s="579"/>
      <c r="W457" s="579"/>
      <c r="X457" s="579"/>
      <c r="Y457" s="579"/>
      <c r="Z457" s="579"/>
    </row>
    <row r="458" spans="1:26" ht="12.75" customHeight="1">
      <c r="A458" s="579"/>
      <c r="B458" s="579"/>
      <c r="C458" s="579"/>
      <c r="D458" s="579"/>
      <c r="E458" s="579"/>
      <c r="F458" s="579"/>
      <c r="G458" s="579"/>
      <c r="H458" s="579"/>
      <c r="I458" s="579"/>
      <c r="J458" s="579"/>
      <c r="K458" s="579"/>
      <c r="L458" s="579"/>
      <c r="M458" s="579"/>
      <c r="N458" s="579"/>
      <c r="O458" s="579"/>
      <c r="P458" s="579"/>
      <c r="Q458" s="579"/>
      <c r="R458" s="579"/>
      <c r="S458" s="579"/>
      <c r="T458" s="579"/>
      <c r="U458" s="579"/>
      <c r="V458" s="579"/>
      <c r="W458" s="579"/>
      <c r="X458" s="579"/>
      <c r="Y458" s="579"/>
      <c r="Z458" s="579"/>
    </row>
    <row r="459" spans="1:26" ht="12.75" customHeight="1">
      <c r="A459" s="579"/>
      <c r="B459" s="579"/>
      <c r="C459" s="579"/>
      <c r="D459" s="579"/>
      <c r="E459" s="579"/>
      <c r="F459" s="579"/>
      <c r="G459" s="579"/>
      <c r="H459" s="579"/>
      <c r="I459" s="579"/>
      <c r="J459" s="579"/>
      <c r="K459" s="579"/>
      <c r="L459" s="579"/>
      <c r="M459" s="579"/>
      <c r="N459" s="579"/>
      <c r="O459" s="579"/>
      <c r="P459" s="579"/>
      <c r="Q459" s="579"/>
      <c r="R459" s="579"/>
      <c r="S459" s="579"/>
      <c r="T459" s="579"/>
      <c r="U459" s="579"/>
      <c r="V459" s="579"/>
      <c r="W459" s="579"/>
      <c r="X459" s="579"/>
      <c r="Y459" s="579"/>
      <c r="Z459" s="579"/>
    </row>
    <row r="460" spans="1:26" ht="12.75" customHeight="1">
      <c r="A460" s="579"/>
      <c r="B460" s="579"/>
      <c r="C460" s="579"/>
      <c r="D460" s="579"/>
      <c r="E460" s="579"/>
      <c r="F460" s="579"/>
      <c r="G460" s="579"/>
      <c r="H460" s="579"/>
      <c r="I460" s="579"/>
      <c r="J460" s="579"/>
      <c r="K460" s="579"/>
      <c r="L460" s="579"/>
      <c r="M460" s="579"/>
      <c r="N460" s="579"/>
      <c r="O460" s="579"/>
      <c r="P460" s="579"/>
      <c r="Q460" s="579"/>
      <c r="R460" s="579"/>
      <c r="S460" s="579"/>
      <c r="T460" s="579"/>
      <c r="U460" s="579"/>
      <c r="V460" s="579"/>
      <c r="W460" s="579"/>
      <c r="X460" s="579"/>
      <c r="Y460" s="579"/>
      <c r="Z460" s="579"/>
    </row>
    <row r="461" spans="1:26" ht="12.75" customHeight="1">
      <c r="A461" s="579"/>
      <c r="B461" s="579"/>
      <c r="C461" s="579"/>
      <c r="D461" s="579"/>
      <c r="E461" s="579"/>
      <c r="F461" s="579"/>
      <c r="G461" s="579"/>
      <c r="H461" s="579"/>
      <c r="I461" s="579"/>
      <c r="J461" s="579"/>
      <c r="K461" s="579"/>
      <c r="L461" s="579"/>
      <c r="M461" s="579"/>
      <c r="N461" s="579"/>
      <c r="O461" s="579"/>
      <c r="P461" s="579"/>
      <c r="Q461" s="579"/>
      <c r="R461" s="579"/>
      <c r="S461" s="579"/>
      <c r="T461" s="579"/>
      <c r="U461" s="579"/>
      <c r="V461" s="579"/>
      <c r="W461" s="579"/>
      <c r="X461" s="579"/>
      <c r="Y461" s="579"/>
      <c r="Z461" s="579"/>
    </row>
    <row r="462" spans="1:26" ht="12.75" customHeight="1">
      <c r="A462" s="579"/>
      <c r="B462" s="579"/>
      <c r="C462" s="579"/>
      <c r="D462" s="579"/>
      <c r="E462" s="579"/>
      <c r="F462" s="579"/>
      <c r="G462" s="579"/>
      <c r="H462" s="579"/>
      <c r="I462" s="579"/>
      <c r="J462" s="579"/>
      <c r="K462" s="579"/>
      <c r="L462" s="579"/>
      <c r="M462" s="579"/>
      <c r="N462" s="579"/>
      <c r="O462" s="579"/>
      <c r="P462" s="579"/>
      <c r="Q462" s="579"/>
      <c r="R462" s="579"/>
      <c r="S462" s="579"/>
      <c r="T462" s="579"/>
      <c r="U462" s="579"/>
      <c r="V462" s="579"/>
      <c r="W462" s="579"/>
      <c r="X462" s="579"/>
      <c r="Y462" s="579"/>
      <c r="Z462" s="579"/>
    </row>
    <row r="463" spans="1:26" ht="12.75" customHeight="1">
      <c r="A463" s="579"/>
      <c r="B463" s="579"/>
      <c r="C463" s="579"/>
      <c r="D463" s="579"/>
      <c r="E463" s="579"/>
      <c r="F463" s="579"/>
      <c r="G463" s="579"/>
      <c r="H463" s="579"/>
      <c r="I463" s="579"/>
      <c r="J463" s="579"/>
      <c r="K463" s="579"/>
      <c r="L463" s="579"/>
      <c r="M463" s="579"/>
      <c r="N463" s="579"/>
      <c r="O463" s="579"/>
      <c r="P463" s="579"/>
      <c r="Q463" s="579"/>
      <c r="R463" s="579"/>
      <c r="S463" s="579"/>
      <c r="T463" s="579"/>
      <c r="U463" s="579"/>
      <c r="V463" s="579"/>
      <c r="W463" s="579"/>
      <c r="X463" s="579"/>
      <c r="Y463" s="579"/>
      <c r="Z463" s="579"/>
    </row>
    <row r="464" spans="1:26" ht="12.75" customHeight="1">
      <c r="A464" s="579"/>
      <c r="B464" s="579"/>
      <c r="C464" s="579"/>
      <c r="D464" s="579"/>
      <c r="E464" s="579"/>
      <c r="F464" s="579"/>
      <c r="G464" s="579"/>
      <c r="H464" s="579"/>
      <c r="I464" s="579"/>
      <c r="J464" s="579"/>
      <c r="K464" s="579"/>
      <c r="L464" s="579"/>
      <c r="M464" s="579"/>
      <c r="N464" s="579"/>
      <c r="O464" s="579"/>
      <c r="P464" s="579"/>
      <c r="Q464" s="579"/>
      <c r="R464" s="579"/>
      <c r="S464" s="579"/>
      <c r="T464" s="579"/>
      <c r="U464" s="579"/>
      <c r="V464" s="579"/>
      <c r="W464" s="579"/>
      <c r="X464" s="579"/>
      <c r="Y464" s="579"/>
      <c r="Z464" s="579"/>
    </row>
    <row r="465" spans="1:26" ht="12.75" customHeight="1">
      <c r="A465" s="579"/>
      <c r="B465" s="579"/>
      <c r="C465" s="579"/>
      <c r="D465" s="579"/>
      <c r="E465" s="579"/>
      <c r="F465" s="579"/>
      <c r="G465" s="579"/>
      <c r="H465" s="579"/>
      <c r="I465" s="579"/>
      <c r="J465" s="579"/>
      <c r="K465" s="579"/>
      <c r="L465" s="579"/>
      <c r="M465" s="579"/>
      <c r="N465" s="579"/>
      <c r="O465" s="579"/>
      <c r="P465" s="579"/>
      <c r="Q465" s="579"/>
      <c r="R465" s="579"/>
      <c r="S465" s="579"/>
      <c r="T465" s="579"/>
      <c r="U465" s="579"/>
      <c r="V465" s="579"/>
      <c r="W465" s="579"/>
      <c r="X465" s="579"/>
      <c r="Y465" s="579"/>
      <c r="Z465" s="579"/>
    </row>
    <row r="466" spans="1:26" ht="12.75" customHeight="1">
      <c r="A466" s="579"/>
      <c r="B466" s="579"/>
      <c r="C466" s="579"/>
      <c r="D466" s="579"/>
      <c r="E466" s="579"/>
      <c r="F466" s="579"/>
      <c r="G466" s="579"/>
      <c r="H466" s="579"/>
      <c r="I466" s="579"/>
      <c r="J466" s="579"/>
      <c r="K466" s="579"/>
      <c r="L466" s="579"/>
      <c r="M466" s="579"/>
      <c r="N466" s="579"/>
      <c r="O466" s="579"/>
      <c r="P466" s="579"/>
      <c r="Q466" s="579"/>
      <c r="R466" s="579"/>
      <c r="S466" s="579"/>
      <c r="T466" s="579"/>
      <c r="U466" s="579"/>
      <c r="V466" s="579"/>
      <c r="W466" s="579"/>
      <c r="X466" s="579"/>
      <c r="Y466" s="579"/>
      <c r="Z466" s="579"/>
    </row>
    <row r="467" spans="1:26" ht="12.75" customHeight="1">
      <c r="A467" s="579"/>
      <c r="B467" s="579"/>
      <c r="C467" s="579"/>
      <c r="D467" s="579"/>
      <c r="E467" s="579"/>
      <c r="F467" s="579"/>
      <c r="G467" s="579"/>
      <c r="H467" s="579"/>
      <c r="I467" s="579"/>
      <c r="J467" s="579"/>
      <c r="K467" s="579"/>
      <c r="L467" s="579"/>
      <c r="M467" s="579"/>
      <c r="N467" s="579"/>
      <c r="O467" s="579"/>
      <c r="P467" s="579"/>
      <c r="Q467" s="579"/>
      <c r="R467" s="579"/>
      <c r="S467" s="579"/>
      <c r="T467" s="579"/>
      <c r="U467" s="579"/>
      <c r="V467" s="579"/>
      <c r="W467" s="579"/>
      <c r="X467" s="579"/>
      <c r="Y467" s="579"/>
      <c r="Z467" s="579"/>
    </row>
    <row r="468" spans="1:26" ht="12.75" customHeight="1">
      <c r="A468" s="579"/>
      <c r="B468" s="579"/>
      <c r="C468" s="579"/>
      <c r="D468" s="579"/>
      <c r="E468" s="579"/>
      <c r="F468" s="579"/>
      <c r="G468" s="579"/>
      <c r="H468" s="579"/>
      <c r="I468" s="579"/>
      <c r="J468" s="579"/>
      <c r="K468" s="579"/>
      <c r="L468" s="579"/>
      <c r="M468" s="579"/>
      <c r="N468" s="579"/>
      <c r="O468" s="579"/>
      <c r="P468" s="579"/>
      <c r="Q468" s="579"/>
      <c r="R468" s="579"/>
      <c r="S468" s="579"/>
      <c r="T468" s="579"/>
      <c r="U468" s="579"/>
      <c r="V468" s="579"/>
      <c r="W468" s="579"/>
      <c r="X468" s="579"/>
      <c r="Y468" s="579"/>
      <c r="Z468" s="579"/>
    </row>
    <row r="469" spans="1:26" ht="12.75" customHeight="1">
      <c r="A469" s="579"/>
      <c r="B469" s="579"/>
      <c r="C469" s="579"/>
      <c r="D469" s="579"/>
      <c r="E469" s="579"/>
      <c r="F469" s="579"/>
      <c r="G469" s="579"/>
      <c r="H469" s="579"/>
      <c r="I469" s="579"/>
      <c r="J469" s="579"/>
      <c r="K469" s="579"/>
      <c r="L469" s="579"/>
      <c r="M469" s="579"/>
      <c r="N469" s="579"/>
      <c r="O469" s="579"/>
      <c r="P469" s="579"/>
      <c r="Q469" s="579"/>
      <c r="R469" s="579"/>
      <c r="S469" s="579"/>
      <c r="T469" s="579"/>
      <c r="U469" s="579"/>
      <c r="V469" s="579"/>
      <c r="W469" s="579"/>
      <c r="X469" s="579"/>
      <c r="Y469" s="579"/>
      <c r="Z469" s="579"/>
    </row>
    <row r="470" spans="1:26" ht="12.75" customHeight="1">
      <c r="A470" s="579"/>
      <c r="B470" s="579"/>
      <c r="C470" s="579"/>
      <c r="D470" s="579"/>
      <c r="E470" s="579"/>
      <c r="F470" s="579"/>
      <c r="G470" s="579"/>
      <c r="H470" s="579"/>
      <c r="I470" s="579"/>
      <c r="J470" s="579"/>
      <c r="K470" s="579"/>
      <c r="L470" s="579"/>
      <c r="M470" s="579"/>
      <c r="N470" s="579"/>
      <c r="O470" s="579"/>
      <c r="P470" s="579"/>
      <c r="Q470" s="579"/>
      <c r="R470" s="579"/>
      <c r="S470" s="579"/>
      <c r="T470" s="579"/>
      <c r="U470" s="579"/>
      <c r="V470" s="579"/>
      <c r="W470" s="579"/>
      <c r="X470" s="579"/>
      <c r="Y470" s="579"/>
      <c r="Z470" s="579"/>
    </row>
    <row r="471" spans="1:26" ht="12.75" customHeight="1">
      <c r="A471" s="579"/>
      <c r="B471" s="579"/>
      <c r="C471" s="579"/>
      <c r="D471" s="579"/>
      <c r="E471" s="579"/>
      <c r="F471" s="579"/>
      <c r="G471" s="579"/>
      <c r="H471" s="579"/>
      <c r="I471" s="579"/>
      <c r="J471" s="579"/>
      <c r="K471" s="579"/>
      <c r="L471" s="579"/>
      <c r="M471" s="579"/>
      <c r="N471" s="579"/>
      <c r="O471" s="579"/>
      <c r="P471" s="579"/>
      <c r="Q471" s="579"/>
      <c r="R471" s="579"/>
      <c r="S471" s="579"/>
      <c r="T471" s="579"/>
      <c r="U471" s="579"/>
      <c r="V471" s="579"/>
      <c r="W471" s="579"/>
      <c r="X471" s="579"/>
      <c r="Y471" s="579"/>
      <c r="Z471" s="579"/>
    </row>
    <row r="472" spans="1:26" ht="12.75" customHeight="1">
      <c r="A472" s="579"/>
      <c r="B472" s="579"/>
      <c r="C472" s="579"/>
      <c r="D472" s="579"/>
      <c r="E472" s="579"/>
      <c r="F472" s="579"/>
      <c r="G472" s="579"/>
      <c r="H472" s="579"/>
      <c r="I472" s="579"/>
      <c r="J472" s="579"/>
      <c r="K472" s="579"/>
      <c r="L472" s="579"/>
      <c r="M472" s="579"/>
      <c r="N472" s="579"/>
      <c r="O472" s="579"/>
      <c r="P472" s="579"/>
      <c r="Q472" s="579"/>
      <c r="R472" s="579"/>
      <c r="S472" s="579"/>
      <c r="T472" s="579"/>
      <c r="U472" s="579"/>
      <c r="V472" s="579"/>
      <c r="W472" s="579"/>
      <c r="X472" s="579"/>
      <c r="Y472" s="579"/>
      <c r="Z472" s="579"/>
    </row>
    <row r="473" spans="1:26" ht="12.75" customHeight="1">
      <c r="A473" s="579"/>
      <c r="B473" s="579"/>
      <c r="C473" s="579"/>
      <c r="D473" s="579"/>
      <c r="E473" s="579"/>
      <c r="F473" s="579"/>
      <c r="G473" s="579"/>
      <c r="H473" s="579"/>
      <c r="I473" s="579"/>
      <c r="J473" s="579"/>
      <c r="K473" s="579"/>
      <c r="L473" s="579"/>
      <c r="M473" s="579"/>
      <c r="N473" s="579"/>
      <c r="O473" s="579"/>
      <c r="P473" s="579"/>
      <c r="Q473" s="579"/>
      <c r="R473" s="579"/>
      <c r="S473" s="579"/>
      <c r="T473" s="579"/>
      <c r="U473" s="579"/>
      <c r="V473" s="579"/>
      <c r="W473" s="579"/>
      <c r="X473" s="579"/>
      <c r="Y473" s="579"/>
      <c r="Z473" s="579"/>
    </row>
    <row r="474" spans="1:26" ht="12.75" customHeight="1">
      <c r="A474" s="579"/>
      <c r="B474" s="579"/>
      <c r="C474" s="579"/>
      <c r="D474" s="579"/>
      <c r="E474" s="579"/>
      <c r="F474" s="579"/>
      <c r="G474" s="579"/>
      <c r="H474" s="579"/>
      <c r="I474" s="579"/>
      <c r="J474" s="579"/>
      <c r="K474" s="579"/>
      <c r="L474" s="579"/>
      <c r="M474" s="579"/>
      <c r="N474" s="579"/>
      <c r="O474" s="579"/>
      <c r="P474" s="579"/>
      <c r="Q474" s="579"/>
      <c r="R474" s="579"/>
      <c r="S474" s="579"/>
      <c r="T474" s="579"/>
      <c r="U474" s="579"/>
      <c r="V474" s="579"/>
      <c r="W474" s="579"/>
      <c r="X474" s="579"/>
      <c r="Y474" s="579"/>
      <c r="Z474" s="579"/>
    </row>
    <row r="475" spans="1:26" ht="12.75" customHeight="1">
      <c r="A475" s="579"/>
      <c r="B475" s="579"/>
      <c r="C475" s="579"/>
      <c r="D475" s="579"/>
      <c r="E475" s="579"/>
      <c r="F475" s="579"/>
      <c r="G475" s="579"/>
      <c r="H475" s="579"/>
      <c r="I475" s="579"/>
      <c r="J475" s="579"/>
      <c r="K475" s="579"/>
      <c r="L475" s="579"/>
      <c r="M475" s="579"/>
      <c r="N475" s="579"/>
      <c r="O475" s="579"/>
      <c r="P475" s="579"/>
      <c r="Q475" s="579"/>
      <c r="R475" s="579"/>
      <c r="S475" s="579"/>
      <c r="T475" s="579"/>
      <c r="U475" s="579"/>
      <c r="V475" s="579"/>
      <c r="W475" s="579"/>
      <c r="X475" s="579"/>
      <c r="Y475" s="579"/>
      <c r="Z475" s="579"/>
    </row>
    <row r="476" spans="1:26" ht="12.75" customHeight="1">
      <c r="A476" s="579"/>
      <c r="B476" s="579"/>
      <c r="C476" s="579"/>
      <c r="D476" s="579"/>
      <c r="E476" s="579"/>
      <c r="F476" s="579"/>
      <c r="G476" s="579"/>
      <c r="H476" s="579"/>
      <c r="I476" s="579"/>
      <c r="J476" s="579"/>
      <c r="K476" s="579"/>
      <c r="L476" s="579"/>
      <c r="M476" s="579"/>
      <c r="N476" s="579"/>
      <c r="O476" s="579"/>
      <c r="P476" s="579"/>
      <c r="Q476" s="579"/>
      <c r="R476" s="579"/>
      <c r="S476" s="579"/>
      <c r="T476" s="579"/>
      <c r="U476" s="579"/>
      <c r="V476" s="579"/>
      <c r="W476" s="579"/>
      <c r="X476" s="579"/>
      <c r="Y476" s="579"/>
      <c r="Z476" s="579"/>
    </row>
    <row r="477" spans="1:26" ht="12.75" customHeight="1">
      <c r="A477" s="579"/>
      <c r="B477" s="579"/>
      <c r="C477" s="579"/>
      <c r="D477" s="579"/>
      <c r="E477" s="579"/>
      <c r="F477" s="579"/>
      <c r="G477" s="579"/>
      <c r="H477" s="579"/>
      <c r="I477" s="579"/>
      <c r="J477" s="579"/>
      <c r="K477" s="579"/>
      <c r="L477" s="579"/>
      <c r="M477" s="579"/>
      <c r="N477" s="579"/>
      <c r="O477" s="579"/>
      <c r="P477" s="579"/>
      <c r="Q477" s="579"/>
      <c r="R477" s="579"/>
      <c r="S477" s="579"/>
      <c r="T477" s="579"/>
      <c r="U477" s="579"/>
      <c r="V477" s="579"/>
      <c r="W477" s="579"/>
      <c r="X477" s="579"/>
      <c r="Y477" s="579"/>
      <c r="Z477" s="579"/>
    </row>
    <row r="478" spans="1:26" ht="12.75" customHeight="1">
      <c r="A478" s="579"/>
      <c r="B478" s="579"/>
      <c r="C478" s="579"/>
      <c r="D478" s="579"/>
      <c r="E478" s="579"/>
      <c r="F478" s="579"/>
      <c r="G478" s="579"/>
      <c r="H478" s="579"/>
      <c r="I478" s="579"/>
      <c r="J478" s="579"/>
      <c r="K478" s="579"/>
      <c r="L478" s="579"/>
      <c r="M478" s="579"/>
      <c r="N478" s="579"/>
      <c r="O478" s="579"/>
      <c r="P478" s="579"/>
      <c r="Q478" s="579"/>
      <c r="R478" s="579"/>
      <c r="S478" s="579"/>
      <c r="T478" s="579"/>
      <c r="U478" s="579"/>
      <c r="V478" s="579"/>
      <c r="W478" s="579"/>
      <c r="X478" s="579"/>
      <c r="Y478" s="579"/>
      <c r="Z478" s="579"/>
    </row>
    <row r="479" spans="1:26" ht="12.75" customHeight="1">
      <c r="A479" s="579"/>
      <c r="B479" s="579"/>
      <c r="C479" s="579"/>
      <c r="D479" s="579"/>
      <c r="E479" s="579"/>
      <c r="F479" s="579"/>
      <c r="G479" s="579"/>
      <c r="H479" s="579"/>
      <c r="I479" s="579"/>
      <c r="J479" s="579"/>
      <c r="K479" s="579"/>
      <c r="L479" s="579"/>
      <c r="M479" s="579"/>
      <c r="N479" s="579"/>
      <c r="O479" s="579"/>
      <c r="P479" s="579"/>
      <c r="Q479" s="579"/>
      <c r="R479" s="579"/>
      <c r="S479" s="579"/>
      <c r="T479" s="579"/>
      <c r="U479" s="579"/>
      <c r="V479" s="579"/>
      <c r="W479" s="579"/>
      <c r="X479" s="579"/>
      <c r="Y479" s="579"/>
      <c r="Z479" s="579"/>
    </row>
    <row r="480" spans="1:26" ht="12.75" customHeight="1">
      <c r="A480" s="579"/>
      <c r="B480" s="579"/>
      <c r="C480" s="579"/>
      <c r="D480" s="579"/>
      <c r="E480" s="579"/>
      <c r="F480" s="579"/>
      <c r="G480" s="579"/>
      <c r="H480" s="579"/>
      <c r="I480" s="579"/>
      <c r="J480" s="579"/>
      <c r="K480" s="579"/>
      <c r="L480" s="579"/>
      <c r="M480" s="579"/>
      <c r="N480" s="579"/>
      <c r="O480" s="579"/>
      <c r="P480" s="579"/>
      <c r="Q480" s="579"/>
      <c r="R480" s="579"/>
      <c r="S480" s="579"/>
      <c r="T480" s="579"/>
      <c r="U480" s="579"/>
      <c r="V480" s="579"/>
      <c r="W480" s="579"/>
      <c r="X480" s="579"/>
      <c r="Y480" s="579"/>
      <c r="Z480" s="579"/>
    </row>
    <row r="481" spans="1:26" ht="12.75" customHeight="1">
      <c r="A481" s="579"/>
      <c r="B481" s="579"/>
      <c r="C481" s="579"/>
      <c r="D481" s="579"/>
      <c r="E481" s="579"/>
      <c r="F481" s="579"/>
      <c r="G481" s="579"/>
      <c r="H481" s="579"/>
      <c r="I481" s="579"/>
      <c r="J481" s="579"/>
      <c r="K481" s="579"/>
      <c r="L481" s="579"/>
      <c r="M481" s="579"/>
      <c r="N481" s="579"/>
      <c r="O481" s="579"/>
      <c r="P481" s="579"/>
      <c r="Q481" s="579"/>
      <c r="R481" s="579"/>
      <c r="S481" s="579"/>
      <c r="T481" s="579"/>
      <c r="U481" s="579"/>
      <c r="V481" s="579"/>
      <c r="W481" s="579"/>
      <c r="X481" s="579"/>
      <c r="Y481" s="579"/>
      <c r="Z481" s="579"/>
    </row>
    <row r="482" spans="1:26" ht="12.75" customHeight="1">
      <c r="A482" s="579"/>
      <c r="B482" s="579"/>
      <c r="C482" s="579"/>
      <c r="D482" s="579"/>
      <c r="E482" s="579"/>
      <c r="F482" s="579"/>
      <c r="G482" s="579"/>
      <c r="H482" s="579"/>
      <c r="I482" s="579"/>
      <c r="J482" s="579"/>
      <c r="K482" s="579"/>
      <c r="L482" s="579"/>
      <c r="M482" s="579"/>
      <c r="N482" s="579"/>
      <c r="O482" s="579"/>
      <c r="P482" s="579"/>
      <c r="Q482" s="579"/>
      <c r="R482" s="579"/>
      <c r="S482" s="579"/>
      <c r="T482" s="579"/>
      <c r="U482" s="579"/>
      <c r="V482" s="579"/>
      <c r="W482" s="579"/>
      <c r="X482" s="579"/>
      <c r="Y482" s="579"/>
      <c r="Z482" s="579"/>
    </row>
    <row r="483" spans="1:26" ht="12.75" customHeight="1">
      <c r="A483" s="579"/>
      <c r="B483" s="579"/>
      <c r="C483" s="579"/>
      <c r="D483" s="579"/>
      <c r="E483" s="579"/>
      <c r="F483" s="579"/>
      <c r="G483" s="579"/>
      <c r="H483" s="579"/>
      <c r="I483" s="579"/>
      <c r="J483" s="579"/>
      <c r="K483" s="579"/>
      <c r="L483" s="579"/>
      <c r="M483" s="579"/>
      <c r="N483" s="579"/>
      <c r="O483" s="579"/>
      <c r="P483" s="579"/>
      <c r="Q483" s="579"/>
      <c r="R483" s="579"/>
      <c r="S483" s="579"/>
      <c r="T483" s="579"/>
      <c r="U483" s="579"/>
      <c r="V483" s="579"/>
      <c r="W483" s="579"/>
      <c r="X483" s="579"/>
      <c r="Y483" s="579"/>
      <c r="Z483" s="579"/>
    </row>
    <row r="484" spans="1:26" ht="12.75" customHeight="1">
      <c r="A484" s="579"/>
      <c r="B484" s="579"/>
      <c r="C484" s="579"/>
      <c r="D484" s="579"/>
      <c r="E484" s="579"/>
      <c r="F484" s="579"/>
      <c r="G484" s="579"/>
      <c r="H484" s="579"/>
      <c r="I484" s="579"/>
      <c r="J484" s="579"/>
      <c r="K484" s="579"/>
      <c r="L484" s="579"/>
      <c r="M484" s="579"/>
      <c r="N484" s="579"/>
      <c r="O484" s="579"/>
      <c r="P484" s="579"/>
      <c r="Q484" s="579"/>
      <c r="R484" s="579"/>
      <c r="S484" s="579"/>
      <c r="T484" s="579"/>
      <c r="U484" s="579"/>
      <c r="V484" s="579"/>
      <c r="W484" s="579"/>
      <c r="X484" s="579"/>
      <c r="Y484" s="579"/>
      <c r="Z484" s="579"/>
    </row>
    <row r="485" spans="1:26" ht="12.75" customHeight="1">
      <c r="A485" s="579"/>
      <c r="B485" s="579"/>
      <c r="C485" s="579"/>
      <c r="D485" s="579"/>
      <c r="E485" s="579"/>
      <c r="F485" s="579"/>
      <c r="G485" s="579"/>
      <c r="H485" s="579"/>
      <c r="I485" s="579"/>
      <c r="J485" s="579"/>
      <c r="K485" s="579"/>
      <c r="L485" s="579"/>
      <c r="M485" s="579"/>
      <c r="N485" s="579"/>
      <c r="O485" s="579"/>
      <c r="P485" s="579"/>
      <c r="Q485" s="579"/>
      <c r="R485" s="579"/>
      <c r="S485" s="579"/>
      <c r="T485" s="579"/>
      <c r="U485" s="579"/>
      <c r="V485" s="579"/>
      <c r="W485" s="579"/>
      <c r="X485" s="579"/>
      <c r="Y485" s="579"/>
      <c r="Z485" s="579"/>
    </row>
    <row r="486" spans="1:26" ht="12.75" customHeight="1">
      <c r="A486" s="579"/>
      <c r="B486" s="579"/>
      <c r="C486" s="579"/>
      <c r="D486" s="579"/>
      <c r="E486" s="579"/>
      <c r="F486" s="579"/>
      <c r="G486" s="579"/>
      <c r="H486" s="579"/>
      <c r="I486" s="579"/>
      <c r="J486" s="579"/>
      <c r="K486" s="579"/>
      <c r="L486" s="579"/>
      <c r="M486" s="579"/>
      <c r="N486" s="579"/>
      <c r="O486" s="579"/>
      <c r="P486" s="579"/>
      <c r="Q486" s="579"/>
      <c r="R486" s="579"/>
      <c r="S486" s="579"/>
      <c r="T486" s="579"/>
      <c r="U486" s="579"/>
      <c r="V486" s="579"/>
      <c r="W486" s="579"/>
      <c r="X486" s="579"/>
      <c r="Y486" s="579"/>
      <c r="Z486" s="579"/>
    </row>
    <row r="487" spans="1:26" ht="12.75" customHeight="1">
      <c r="A487" s="579"/>
      <c r="B487" s="579"/>
      <c r="C487" s="579"/>
      <c r="D487" s="579"/>
      <c r="E487" s="579"/>
      <c r="F487" s="579"/>
      <c r="G487" s="579"/>
      <c r="H487" s="579"/>
      <c r="I487" s="579"/>
      <c r="J487" s="579"/>
      <c r="K487" s="579"/>
      <c r="L487" s="579"/>
      <c r="M487" s="579"/>
      <c r="N487" s="579"/>
      <c r="O487" s="579"/>
      <c r="P487" s="579"/>
      <c r="Q487" s="579"/>
      <c r="R487" s="579"/>
      <c r="S487" s="579"/>
      <c r="T487" s="579"/>
      <c r="U487" s="579"/>
      <c r="V487" s="579"/>
      <c r="W487" s="579"/>
      <c r="X487" s="579"/>
      <c r="Y487" s="579"/>
      <c r="Z487" s="579"/>
    </row>
    <row r="488" spans="1:26" ht="12.75" customHeight="1">
      <c r="A488" s="579"/>
      <c r="B488" s="579"/>
      <c r="C488" s="579"/>
      <c r="D488" s="579"/>
      <c r="E488" s="579"/>
      <c r="F488" s="579"/>
      <c r="G488" s="579"/>
      <c r="H488" s="579"/>
      <c r="I488" s="579"/>
      <c r="J488" s="579"/>
      <c r="K488" s="579"/>
      <c r="L488" s="579"/>
      <c r="M488" s="579"/>
      <c r="N488" s="579"/>
      <c r="O488" s="579"/>
      <c r="P488" s="579"/>
      <c r="Q488" s="579"/>
      <c r="R488" s="579"/>
      <c r="S488" s="579"/>
      <c r="T488" s="579"/>
      <c r="U488" s="579"/>
      <c r="V488" s="579"/>
      <c r="W488" s="579"/>
      <c r="X488" s="579"/>
      <c r="Y488" s="579"/>
      <c r="Z488" s="579"/>
    </row>
    <row r="489" spans="1:26" ht="12.75" customHeight="1">
      <c r="A489" s="579"/>
      <c r="B489" s="579"/>
      <c r="C489" s="579"/>
      <c r="D489" s="579"/>
      <c r="E489" s="579"/>
      <c r="F489" s="579"/>
      <c r="G489" s="579"/>
      <c r="H489" s="579"/>
      <c r="I489" s="579"/>
      <c r="J489" s="579"/>
      <c r="K489" s="579"/>
      <c r="L489" s="579"/>
      <c r="M489" s="579"/>
      <c r="N489" s="579"/>
      <c r="O489" s="579"/>
      <c r="P489" s="579"/>
      <c r="Q489" s="579"/>
      <c r="R489" s="579"/>
      <c r="S489" s="579"/>
      <c r="T489" s="579"/>
      <c r="U489" s="579"/>
      <c r="V489" s="579"/>
      <c r="W489" s="579"/>
      <c r="X489" s="579"/>
      <c r="Y489" s="579"/>
      <c r="Z489" s="579"/>
    </row>
    <row r="490" spans="1:26" ht="12.75" customHeight="1">
      <c r="A490" s="579"/>
      <c r="B490" s="579"/>
      <c r="C490" s="579"/>
      <c r="D490" s="579"/>
      <c r="E490" s="579"/>
      <c r="F490" s="579"/>
      <c r="G490" s="579"/>
      <c r="H490" s="579"/>
      <c r="I490" s="579"/>
      <c r="J490" s="579"/>
      <c r="K490" s="579"/>
      <c r="L490" s="579"/>
      <c r="M490" s="579"/>
      <c r="N490" s="579"/>
      <c r="O490" s="579"/>
      <c r="P490" s="579"/>
      <c r="Q490" s="579"/>
      <c r="R490" s="579"/>
      <c r="S490" s="579"/>
      <c r="T490" s="579"/>
      <c r="U490" s="579"/>
      <c r="V490" s="579"/>
      <c r="W490" s="579"/>
      <c r="X490" s="579"/>
      <c r="Y490" s="579"/>
      <c r="Z490" s="579"/>
    </row>
    <row r="491" spans="1:26" ht="12.75" customHeight="1">
      <c r="A491" s="579"/>
      <c r="B491" s="579"/>
      <c r="C491" s="579"/>
      <c r="D491" s="579"/>
      <c r="E491" s="579"/>
      <c r="F491" s="579"/>
      <c r="G491" s="579"/>
      <c r="H491" s="579"/>
      <c r="I491" s="579"/>
      <c r="J491" s="579"/>
      <c r="K491" s="579"/>
      <c r="L491" s="579"/>
      <c r="M491" s="579"/>
      <c r="N491" s="579"/>
      <c r="O491" s="579"/>
      <c r="P491" s="579"/>
      <c r="Q491" s="579"/>
      <c r="R491" s="579"/>
      <c r="S491" s="579"/>
      <c r="T491" s="579"/>
      <c r="U491" s="579"/>
      <c r="V491" s="579"/>
      <c r="W491" s="579"/>
      <c r="X491" s="579"/>
      <c r="Y491" s="579"/>
      <c r="Z491" s="579"/>
    </row>
    <row r="492" spans="1:26" ht="12.75" customHeight="1">
      <c r="A492" s="579"/>
      <c r="B492" s="579"/>
      <c r="C492" s="579"/>
      <c r="D492" s="579"/>
      <c r="E492" s="579"/>
      <c r="F492" s="579"/>
      <c r="G492" s="579"/>
      <c r="H492" s="579"/>
      <c r="I492" s="579"/>
      <c r="J492" s="579"/>
      <c r="K492" s="579"/>
      <c r="L492" s="579"/>
      <c r="M492" s="579"/>
      <c r="N492" s="579"/>
      <c r="O492" s="579"/>
      <c r="P492" s="579"/>
      <c r="Q492" s="579"/>
      <c r="R492" s="579"/>
      <c r="S492" s="579"/>
      <c r="T492" s="579"/>
      <c r="U492" s="579"/>
      <c r="V492" s="579"/>
      <c r="W492" s="579"/>
      <c r="X492" s="579"/>
      <c r="Y492" s="579"/>
      <c r="Z492" s="579"/>
    </row>
    <row r="493" spans="1:26" ht="12.75" customHeight="1">
      <c r="A493" s="579"/>
      <c r="B493" s="579"/>
      <c r="C493" s="579"/>
      <c r="D493" s="579"/>
      <c r="E493" s="579"/>
      <c r="F493" s="579"/>
      <c r="G493" s="579"/>
      <c r="H493" s="579"/>
      <c r="I493" s="579"/>
      <c r="J493" s="579"/>
      <c r="K493" s="579"/>
      <c r="L493" s="579"/>
      <c r="M493" s="579"/>
      <c r="N493" s="579"/>
      <c r="O493" s="579"/>
      <c r="P493" s="579"/>
      <c r="Q493" s="579"/>
      <c r="R493" s="579"/>
      <c r="S493" s="579"/>
      <c r="T493" s="579"/>
      <c r="U493" s="579"/>
      <c r="V493" s="579"/>
      <c r="W493" s="579"/>
      <c r="X493" s="579"/>
      <c r="Y493" s="579"/>
      <c r="Z493" s="579"/>
    </row>
    <row r="494" spans="1:26" ht="12.75" customHeight="1">
      <c r="A494" s="579"/>
      <c r="B494" s="579"/>
      <c r="C494" s="579"/>
      <c r="D494" s="579"/>
      <c r="E494" s="579"/>
      <c r="F494" s="579"/>
      <c r="G494" s="579"/>
      <c r="H494" s="579"/>
      <c r="I494" s="579"/>
      <c r="J494" s="579"/>
      <c r="K494" s="579"/>
      <c r="L494" s="579"/>
      <c r="M494" s="579"/>
      <c r="N494" s="579"/>
      <c r="O494" s="579"/>
      <c r="P494" s="579"/>
      <c r="Q494" s="579"/>
      <c r="R494" s="579"/>
      <c r="S494" s="579"/>
      <c r="T494" s="579"/>
      <c r="U494" s="579"/>
      <c r="V494" s="579"/>
      <c r="W494" s="579"/>
      <c r="X494" s="579"/>
      <c r="Y494" s="579"/>
      <c r="Z494" s="579"/>
    </row>
    <row r="495" spans="1:26" ht="12.75" customHeight="1">
      <c r="A495" s="579"/>
      <c r="B495" s="579"/>
      <c r="C495" s="579"/>
      <c r="D495" s="579"/>
      <c r="E495" s="579"/>
      <c r="F495" s="579"/>
      <c r="G495" s="579"/>
      <c r="H495" s="579"/>
      <c r="I495" s="579"/>
      <c r="J495" s="579"/>
      <c r="K495" s="579"/>
      <c r="L495" s="579"/>
      <c r="M495" s="579"/>
      <c r="N495" s="579"/>
      <c r="O495" s="579"/>
      <c r="P495" s="579"/>
      <c r="Q495" s="579"/>
      <c r="R495" s="579"/>
      <c r="S495" s="579"/>
      <c r="T495" s="579"/>
      <c r="U495" s="579"/>
      <c r="V495" s="579"/>
      <c r="W495" s="579"/>
      <c r="X495" s="579"/>
      <c r="Y495" s="579"/>
      <c r="Z495" s="579"/>
    </row>
    <row r="496" spans="1:26" ht="12.75" customHeight="1">
      <c r="A496" s="579"/>
      <c r="B496" s="579"/>
      <c r="C496" s="579"/>
      <c r="D496" s="579"/>
      <c r="E496" s="579"/>
      <c r="F496" s="579"/>
      <c r="G496" s="579"/>
      <c r="H496" s="579"/>
      <c r="I496" s="579"/>
      <c r="J496" s="579"/>
      <c r="K496" s="579"/>
      <c r="L496" s="579"/>
      <c r="M496" s="579"/>
      <c r="N496" s="579"/>
      <c r="O496" s="579"/>
      <c r="P496" s="579"/>
      <c r="Q496" s="579"/>
      <c r="R496" s="579"/>
      <c r="S496" s="579"/>
      <c r="T496" s="579"/>
      <c r="U496" s="579"/>
      <c r="V496" s="579"/>
      <c r="W496" s="579"/>
      <c r="X496" s="579"/>
      <c r="Y496" s="579"/>
      <c r="Z496" s="579"/>
    </row>
    <row r="497" spans="1:26" ht="12.75" customHeight="1">
      <c r="A497" s="579"/>
      <c r="B497" s="579"/>
      <c r="C497" s="579"/>
      <c r="D497" s="579"/>
      <c r="E497" s="579"/>
      <c r="F497" s="579"/>
      <c r="G497" s="579"/>
      <c r="H497" s="579"/>
      <c r="I497" s="579"/>
      <c r="J497" s="579"/>
      <c r="K497" s="579"/>
      <c r="L497" s="579"/>
      <c r="M497" s="579"/>
      <c r="N497" s="579"/>
      <c r="O497" s="579"/>
      <c r="P497" s="579"/>
      <c r="Q497" s="579"/>
      <c r="R497" s="579"/>
      <c r="S497" s="579"/>
      <c r="T497" s="579"/>
      <c r="U497" s="579"/>
      <c r="V497" s="579"/>
      <c r="W497" s="579"/>
      <c r="X497" s="579"/>
      <c r="Y497" s="579"/>
      <c r="Z497" s="579"/>
    </row>
    <row r="498" spans="1:26" ht="12.75" customHeight="1">
      <c r="A498" s="579"/>
      <c r="B498" s="579"/>
      <c r="C498" s="579"/>
      <c r="D498" s="579"/>
      <c r="E498" s="579"/>
      <c r="F498" s="579"/>
      <c r="G498" s="579"/>
      <c r="H498" s="579"/>
      <c r="I498" s="579"/>
      <c r="J498" s="579"/>
      <c r="K498" s="579"/>
      <c r="L498" s="579"/>
      <c r="M498" s="579"/>
      <c r="N498" s="579"/>
      <c r="O498" s="579"/>
      <c r="P498" s="579"/>
      <c r="Q498" s="579"/>
      <c r="R498" s="579"/>
      <c r="S498" s="579"/>
      <c r="T498" s="579"/>
      <c r="U498" s="579"/>
      <c r="V498" s="579"/>
      <c r="W498" s="579"/>
      <c r="X498" s="579"/>
      <c r="Y498" s="579"/>
      <c r="Z498" s="579"/>
    </row>
    <row r="499" spans="1:26" ht="12.75" customHeight="1">
      <c r="A499" s="579"/>
      <c r="B499" s="579"/>
      <c r="C499" s="579"/>
      <c r="D499" s="579"/>
      <c r="E499" s="579"/>
      <c r="F499" s="579"/>
      <c r="G499" s="579"/>
      <c r="H499" s="579"/>
      <c r="I499" s="579"/>
      <c r="J499" s="579"/>
      <c r="K499" s="579"/>
      <c r="L499" s="579"/>
      <c r="M499" s="579"/>
      <c r="N499" s="579"/>
      <c r="O499" s="579"/>
      <c r="P499" s="579"/>
      <c r="Q499" s="579"/>
      <c r="R499" s="579"/>
      <c r="S499" s="579"/>
      <c r="T499" s="579"/>
      <c r="U499" s="579"/>
      <c r="V499" s="579"/>
      <c r="W499" s="579"/>
      <c r="X499" s="579"/>
      <c r="Y499" s="579"/>
      <c r="Z499" s="579"/>
    </row>
    <row r="500" spans="1:26" ht="12.75" customHeight="1">
      <c r="A500" s="579"/>
      <c r="B500" s="579"/>
      <c r="C500" s="579"/>
      <c r="D500" s="579"/>
      <c r="E500" s="579"/>
      <c r="F500" s="579"/>
      <c r="G500" s="579"/>
      <c r="H500" s="579"/>
      <c r="I500" s="579"/>
      <c r="J500" s="579"/>
      <c r="K500" s="579"/>
      <c r="L500" s="579"/>
      <c r="M500" s="579"/>
      <c r="N500" s="579"/>
      <c r="O500" s="579"/>
      <c r="P500" s="579"/>
      <c r="Q500" s="579"/>
      <c r="R500" s="579"/>
      <c r="S500" s="579"/>
      <c r="T500" s="579"/>
      <c r="U500" s="579"/>
      <c r="V500" s="579"/>
      <c r="W500" s="579"/>
      <c r="X500" s="579"/>
      <c r="Y500" s="579"/>
      <c r="Z500" s="579"/>
    </row>
    <row r="501" spans="1:26" ht="12.75" customHeight="1">
      <c r="A501" s="579"/>
      <c r="B501" s="579"/>
      <c r="C501" s="579"/>
      <c r="D501" s="579"/>
      <c r="E501" s="579"/>
      <c r="F501" s="579"/>
      <c r="G501" s="579"/>
      <c r="H501" s="579"/>
      <c r="I501" s="579"/>
      <c r="J501" s="579"/>
      <c r="K501" s="579"/>
      <c r="L501" s="579"/>
      <c r="M501" s="579"/>
      <c r="N501" s="579"/>
      <c r="O501" s="579"/>
      <c r="P501" s="579"/>
      <c r="Q501" s="579"/>
      <c r="R501" s="579"/>
      <c r="S501" s="579"/>
      <c r="T501" s="579"/>
      <c r="U501" s="579"/>
      <c r="V501" s="579"/>
      <c r="W501" s="579"/>
      <c r="X501" s="579"/>
      <c r="Y501" s="579"/>
      <c r="Z501" s="579"/>
    </row>
    <row r="502" spans="1:26" ht="12.75" customHeight="1">
      <c r="A502" s="579"/>
      <c r="B502" s="579"/>
      <c r="C502" s="579"/>
      <c r="D502" s="579"/>
      <c r="E502" s="579"/>
      <c r="F502" s="579"/>
      <c r="G502" s="579"/>
      <c r="H502" s="579"/>
      <c r="I502" s="579"/>
      <c r="J502" s="579"/>
      <c r="K502" s="579"/>
      <c r="L502" s="579"/>
      <c r="M502" s="579"/>
      <c r="N502" s="579"/>
      <c r="O502" s="579"/>
      <c r="P502" s="579"/>
      <c r="Q502" s="579"/>
      <c r="R502" s="579"/>
      <c r="S502" s="579"/>
      <c r="T502" s="579"/>
      <c r="U502" s="579"/>
      <c r="V502" s="579"/>
      <c r="W502" s="579"/>
      <c r="X502" s="579"/>
      <c r="Y502" s="579"/>
      <c r="Z502" s="579"/>
    </row>
    <row r="503" spans="1:26" ht="12.75" customHeight="1">
      <c r="A503" s="579"/>
      <c r="B503" s="579"/>
      <c r="C503" s="579"/>
      <c r="D503" s="579"/>
      <c r="E503" s="579"/>
      <c r="F503" s="579"/>
      <c r="G503" s="579"/>
      <c r="H503" s="579"/>
      <c r="I503" s="579"/>
      <c r="J503" s="579"/>
      <c r="K503" s="579"/>
      <c r="L503" s="579"/>
      <c r="M503" s="579"/>
      <c r="N503" s="579"/>
      <c r="O503" s="579"/>
      <c r="P503" s="579"/>
      <c r="Q503" s="579"/>
      <c r="R503" s="579"/>
      <c r="S503" s="579"/>
      <c r="T503" s="579"/>
      <c r="U503" s="579"/>
      <c r="V503" s="579"/>
      <c r="W503" s="579"/>
      <c r="X503" s="579"/>
      <c r="Y503" s="579"/>
      <c r="Z503" s="579"/>
    </row>
    <row r="504" spans="1:26" ht="12.75" customHeight="1">
      <c r="A504" s="579"/>
      <c r="B504" s="579"/>
      <c r="C504" s="579"/>
      <c r="D504" s="579"/>
      <c r="E504" s="579"/>
      <c r="F504" s="579"/>
      <c r="G504" s="579"/>
      <c r="H504" s="579"/>
      <c r="I504" s="579"/>
      <c r="J504" s="579"/>
      <c r="K504" s="579"/>
      <c r="L504" s="579"/>
      <c r="M504" s="579"/>
      <c r="N504" s="579"/>
      <c r="O504" s="579"/>
      <c r="P504" s="579"/>
      <c r="Q504" s="579"/>
      <c r="R504" s="579"/>
      <c r="S504" s="579"/>
      <c r="T504" s="579"/>
      <c r="U504" s="579"/>
      <c r="V504" s="579"/>
      <c r="W504" s="579"/>
      <c r="X504" s="579"/>
      <c r="Y504" s="579"/>
      <c r="Z504" s="579"/>
    </row>
    <row r="505" spans="1:26" ht="12.75" customHeight="1">
      <c r="A505" s="579"/>
      <c r="B505" s="579"/>
      <c r="C505" s="579"/>
      <c r="D505" s="579"/>
      <c r="E505" s="579"/>
      <c r="F505" s="579"/>
      <c r="G505" s="579"/>
      <c r="H505" s="579"/>
      <c r="I505" s="579"/>
      <c r="J505" s="579"/>
      <c r="K505" s="579"/>
      <c r="L505" s="579"/>
      <c r="M505" s="579"/>
      <c r="N505" s="579"/>
      <c r="O505" s="579"/>
      <c r="P505" s="579"/>
      <c r="Q505" s="579"/>
      <c r="R505" s="579"/>
      <c r="S505" s="579"/>
      <c r="T505" s="579"/>
      <c r="U505" s="579"/>
      <c r="V505" s="579"/>
      <c r="W505" s="579"/>
      <c r="X505" s="579"/>
      <c r="Y505" s="579"/>
      <c r="Z505" s="579"/>
    </row>
    <row r="506" spans="1:26" ht="12.75" customHeight="1">
      <c r="A506" s="579"/>
      <c r="B506" s="579"/>
      <c r="C506" s="579"/>
      <c r="D506" s="579"/>
      <c r="E506" s="579"/>
      <c r="F506" s="579"/>
      <c r="G506" s="579"/>
      <c r="H506" s="579"/>
      <c r="I506" s="579"/>
      <c r="J506" s="579"/>
      <c r="K506" s="579"/>
      <c r="L506" s="579"/>
      <c r="M506" s="579"/>
      <c r="N506" s="579"/>
      <c r="O506" s="579"/>
      <c r="P506" s="579"/>
      <c r="Q506" s="579"/>
      <c r="R506" s="579"/>
      <c r="S506" s="579"/>
      <c r="T506" s="579"/>
      <c r="U506" s="579"/>
      <c r="V506" s="579"/>
      <c r="W506" s="579"/>
      <c r="X506" s="579"/>
      <c r="Y506" s="579"/>
      <c r="Z506" s="579"/>
    </row>
    <row r="507" spans="1:26" ht="12.75" customHeight="1">
      <c r="A507" s="579"/>
      <c r="B507" s="579"/>
      <c r="C507" s="579"/>
      <c r="D507" s="579"/>
      <c r="E507" s="579"/>
      <c r="F507" s="579"/>
      <c r="G507" s="579"/>
      <c r="H507" s="579"/>
      <c r="I507" s="579"/>
      <c r="J507" s="579"/>
      <c r="K507" s="579"/>
      <c r="L507" s="579"/>
      <c r="M507" s="579"/>
      <c r="N507" s="579"/>
      <c r="O507" s="579"/>
      <c r="P507" s="579"/>
      <c r="Q507" s="579"/>
      <c r="R507" s="579"/>
      <c r="S507" s="579"/>
      <c r="T507" s="579"/>
      <c r="U507" s="579"/>
      <c r="V507" s="579"/>
      <c r="W507" s="579"/>
      <c r="X507" s="579"/>
      <c r="Y507" s="579"/>
      <c r="Z507" s="579"/>
    </row>
    <row r="508" spans="1:26" ht="12.75" customHeight="1">
      <c r="A508" s="579"/>
      <c r="B508" s="579"/>
      <c r="C508" s="579"/>
      <c r="D508" s="579"/>
      <c r="E508" s="579"/>
      <c r="F508" s="579"/>
      <c r="G508" s="579"/>
      <c r="H508" s="579"/>
      <c r="I508" s="579"/>
      <c r="J508" s="579"/>
      <c r="K508" s="579"/>
      <c r="L508" s="579"/>
      <c r="M508" s="579"/>
      <c r="N508" s="579"/>
      <c r="O508" s="579"/>
      <c r="P508" s="579"/>
      <c r="Q508" s="579"/>
      <c r="R508" s="579"/>
      <c r="S508" s="579"/>
      <c r="T508" s="579"/>
      <c r="U508" s="579"/>
      <c r="V508" s="579"/>
      <c r="W508" s="579"/>
      <c r="X508" s="579"/>
      <c r="Y508" s="579"/>
      <c r="Z508" s="579"/>
    </row>
    <row r="509" spans="1:26" ht="12.75" customHeight="1">
      <c r="A509" s="579"/>
      <c r="B509" s="579"/>
      <c r="C509" s="579"/>
      <c r="D509" s="579"/>
      <c r="E509" s="579"/>
      <c r="F509" s="579"/>
      <c r="G509" s="579"/>
      <c r="H509" s="579"/>
      <c r="I509" s="579"/>
      <c r="J509" s="579"/>
      <c r="K509" s="579"/>
      <c r="L509" s="579"/>
      <c r="M509" s="579"/>
      <c r="N509" s="579"/>
      <c r="O509" s="579"/>
      <c r="P509" s="579"/>
      <c r="Q509" s="579"/>
      <c r="R509" s="579"/>
      <c r="S509" s="579"/>
      <c r="T509" s="579"/>
      <c r="U509" s="579"/>
      <c r="V509" s="579"/>
      <c r="W509" s="579"/>
      <c r="X509" s="579"/>
      <c r="Y509" s="579"/>
      <c r="Z509" s="579"/>
    </row>
    <row r="510" spans="1:26" ht="12.75" customHeight="1">
      <c r="A510" s="579"/>
      <c r="B510" s="579"/>
      <c r="C510" s="579"/>
      <c r="D510" s="579"/>
      <c r="E510" s="579"/>
      <c r="F510" s="579"/>
      <c r="G510" s="579"/>
      <c r="H510" s="579"/>
      <c r="I510" s="579"/>
      <c r="J510" s="579"/>
      <c r="K510" s="579"/>
      <c r="L510" s="579"/>
      <c r="M510" s="579"/>
      <c r="N510" s="579"/>
      <c r="O510" s="579"/>
      <c r="P510" s="579"/>
      <c r="Q510" s="579"/>
      <c r="R510" s="579"/>
      <c r="S510" s="579"/>
      <c r="T510" s="579"/>
      <c r="U510" s="579"/>
      <c r="V510" s="579"/>
      <c r="W510" s="579"/>
      <c r="X510" s="579"/>
      <c r="Y510" s="579"/>
      <c r="Z510" s="579"/>
    </row>
    <row r="511" spans="1:26" ht="12.75" customHeight="1">
      <c r="A511" s="579"/>
      <c r="B511" s="579"/>
      <c r="C511" s="579"/>
      <c r="D511" s="579"/>
      <c r="E511" s="579"/>
      <c r="F511" s="579"/>
      <c r="G511" s="579"/>
      <c r="H511" s="579"/>
      <c r="I511" s="579"/>
      <c r="J511" s="579"/>
      <c r="K511" s="579"/>
      <c r="L511" s="579"/>
      <c r="M511" s="579"/>
      <c r="N511" s="579"/>
      <c r="O511" s="579"/>
      <c r="P511" s="579"/>
      <c r="Q511" s="579"/>
      <c r="R511" s="579"/>
      <c r="S511" s="579"/>
      <c r="T511" s="579"/>
      <c r="U511" s="579"/>
      <c r="V511" s="579"/>
      <c r="W511" s="579"/>
      <c r="X511" s="579"/>
      <c r="Y511" s="579"/>
      <c r="Z511" s="579"/>
    </row>
    <row r="512" spans="1:26" ht="12.75" customHeight="1">
      <c r="A512" s="579"/>
      <c r="B512" s="579"/>
      <c r="C512" s="579"/>
      <c r="D512" s="579"/>
      <c r="E512" s="579"/>
      <c r="F512" s="579"/>
      <c r="G512" s="579"/>
      <c r="H512" s="579"/>
      <c r="I512" s="579"/>
      <c r="J512" s="579"/>
      <c r="K512" s="579"/>
      <c r="L512" s="579"/>
      <c r="M512" s="579"/>
      <c r="N512" s="579"/>
      <c r="O512" s="579"/>
      <c r="P512" s="579"/>
      <c r="Q512" s="579"/>
      <c r="R512" s="579"/>
      <c r="S512" s="579"/>
      <c r="T512" s="579"/>
      <c r="U512" s="579"/>
      <c r="V512" s="579"/>
      <c r="W512" s="579"/>
      <c r="X512" s="579"/>
      <c r="Y512" s="579"/>
      <c r="Z512" s="579"/>
    </row>
    <row r="513" spans="1:26" ht="12.75" customHeight="1">
      <c r="A513" s="579"/>
      <c r="B513" s="579"/>
      <c r="C513" s="579"/>
      <c r="D513" s="579"/>
      <c r="E513" s="579"/>
      <c r="F513" s="579"/>
      <c r="G513" s="579"/>
      <c r="H513" s="579"/>
      <c r="I513" s="579"/>
      <c r="J513" s="579"/>
      <c r="K513" s="579"/>
      <c r="L513" s="579"/>
      <c r="M513" s="579"/>
      <c r="N513" s="579"/>
      <c r="O513" s="579"/>
      <c r="P513" s="579"/>
      <c r="Q513" s="579"/>
      <c r="R513" s="579"/>
      <c r="S513" s="579"/>
      <c r="T513" s="579"/>
      <c r="U513" s="579"/>
      <c r="V513" s="579"/>
      <c r="W513" s="579"/>
      <c r="X513" s="579"/>
      <c r="Y513" s="579"/>
      <c r="Z513" s="579"/>
    </row>
    <row r="514" spans="1:26" ht="12.75" customHeight="1">
      <c r="A514" s="579"/>
      <c r="B514" s="579"/>
      <c r="C514" s="579"/>
      <c r="D514" s="579"/>
      <c r="E514" s="579"/>
      <c r="F514" s="579"/>
      <c r="G514" s="579"/>
      <c r="H514" s="579"/>
      <c r="I514" s="579"/>
      <c r="J514" s="579"/>
      <c r="K514" s="579"/>
      <c r="L514" s="579"/>
      <c r="M514" s="579"/>
      <c r="N514" s="579"/>
      <c r="O514" s="579"/>
      <c r="P514" s="579"/>
      <c r="Q514" s="579"/>
      <c r="R514" s="579"/>
      <c r="S514" s="579"/>
      <c r="T514" s="579"/>
      <c r="U514" s="579"/>
      <c r="V514" s="579"/>
      <c r="W514" s="579"/>
      <c r="X514" s="579"/>
      <c r="Y514" s="579"/>
      <c r="Z514" s="579"/>
    </row>
    <row r="515" spans="1:26" ht="12.75" customHeight="1">
      <c r="A515" s="579"/>
      <c r="B515" s="579"/>
      <c r="C515" s="579"/>
      <c r="D515" s="579"/>
      <c r="E515" s="579"/>
      <c r="F515" s="579"/>
      <c r="G515" s="579"/>
      <c r="H515" s="579"/>
      <c r="I515" s="579"/>
      <c r="J515" s="579"/>
      <c r="K515" s="579"/>
      <c r="L515" s="579"/>
      <c r="M515" s="579"/>
      <c r="N515" s="579"/>
      <c r="O515" s="579"/>
      <c r="P515" s="579"/>
      <c r="Q515" s="579"/>
      <c r="R515" s="579"/>
      <c r="S515" s="579"/>
      <c r="T515" s="579"/>
      <c r="U515" s="579"/>
      <c r="V515" s="579"/>
      <c r="W515" s="579"/>
      <c r="X515" s="579"/>
      <c r="Y515" s="579"/>
      <c r="Z515" s="579"/>
    </row>
    <row r="516" spans="1:26" ht="12.75" customHeight="1">
      <c r="A516" s="579"/>
      <c r="B516" s="579"/>
      <c r="C516" s="579"/>
      <c r="D516" s="579"/>
      <c r="E516" s="579"/>
      <c r="F516" s="579"/>
      <c r="G516" s="579"/>
      <c r="H516" s="579"/>
      <c r="I516" s="579"/>
      <c r="J516" s="579"/>
      <c r="K516" s="579"/>
      <c r="L516" s="579"/>
      <c r="M516" s="579"/>
      <c r="N516" s="579"/>
      <c r="O516" s="579"/>
      <c r="P516" s="579"/>
      <c r="Q516" s="579"/>
      <c r="R516" s="579"/>
      <c r="S516" s="579"/>
      <c r="T516" s="579"/>
      <c r="U516" s="579"/>
      <c r="V516" s="579"/>
      <c r="W516" s="579"/>
      <c r="X516" s="579"/>
      <c r="Y516" s="579"/>
      <c r="Z516" s="579"/>
    </row>
    <row r="517" spans="1:26" ht="12.75" customHeight="1">
      <c r="A517" s="579"/>
      <c r="B517" s="579"/>
      <c r="C517" s="579"/>
      <c r="D517" s="579"/>
      <c r="E517" s="579"/>
      <c r="F517" s="579"/>
      <c r="G517" s="579"/>
      <c r="H517" s="579"/>
      <c r="I517" s="579"/>
      <c r="J517" s="579"/>
      <c r="K517" s="579"/>
      <c r="L517" s="579"/>
      <c r="M517" s="579"/>
      <c r="N517" s="579"/>
      <c r="O517" s="579"/>
      <c r="P517" s="579"/>
      <c r="Q517" s="579"/>
      <c r="R517" s="579"/>
      <c r="S517" s="579"/>
      <c r="T517" s="579"/>
      <c r="U517" s="579"/>
      <c r="V517" s="579"/>
      <c r="W517" s="579"/>
      <c r="X517" s="579"/>
      <c r="Y517" s="579"/>
      <c r="Z517" s="579"/>
    </row>
    <row r="518" spans="1:26" ht="12.75" customHeight="1">
      <c r="A518" s="579"/>
      <c r="B518" s="579"/>
      <c r="C518" s="579"/>
      <c r="D518" s="579"/>
      <c r="E518" s="579"/>
      <c r="F518" s="579"/>
      <c r="G518" s="579"/>
      <c r="H518" s="579"/>
      <c r="I518" s="579"/>
      <c r="J518" s="579"/>
      <c r="K518" s="579"/>
      <c r="L518" s="579"/>
      <c r="M518" s="579"/>
      <c r="N518" s="579"/>
      <c r="O518" s="579"/>
      <c r="P518" s="579"/>
      <c r="Q518" s="579"/>
      <c r="R518" s="579"/>
      <c r="S518" s="579"/>
      <c r="T518" s="579"/>
      <c r="U518" s="579"/>
      <c r="V518" s="579"/>
      <c r="W518" s="579"/>
      <c r="X518" s="579"/>
      <c r="Y518" s="579"/>
      <c r="Z518" s="579"/>
    </row>
    <row r="519" spans="1:26" ht="12.75" customHeight="1">
      <c r="A519" s="579"/>
      <c r="B519" s="579"/>
      <c r="C519" s="579"/>
      <c r="D519" s="579"/>
      <c r="E519" s="579"/>
      <c r="F519" s="579"/>
      <c r="G519" s="579"/>
      <c r="H519" s="579"/>
      <c r="I519" s="579"/>
      <c r="J519" s="579"/>
      <c r="K519" s="579"/>
      <c r="L519" s="579"/>
      <c r="M519" s="579"/>
      <c r="N519" s="579"/>
      <c r="O519" s="579"/>
      <c r="P519" s="579"/>
      <c r="Q519" s="579"/>
      <c r="R519" s="579"/>
      <c r="S519" s="579"/>
      <c r="T519" s="579"/>
      <c r="U519" s="579"/>
      <c r="V519" s="579"/>
      <c r="W519" s="579"/>
      <c r="X519" s="579"/>
      <c r="Y519" s="579"/>
      <c r="Z519" s="579"/>
    </row>
    <row r="520" spans="1:26" ht="12.75" customHeight="1">
      <c r="A520" s="579"/>
      <c r="B520" s="579"/>
      <c r="C520" s="579"/>
      <c r="D520" s="579"/>
      <c r="E520" s="579"/>
      <c r="F520" s="579"/>
      <c r="G520" s="579"/>
      <c r="H520" s="579"/>
      <c r="I520" s="579"/>
      <c r="J520" s="579"/>
      <c r="K520" s="579"/>
      <c r="L520" s="579"/>
      <c r="M520" s="579"/>
      <c r="N520" s="579"/>
      <c r="O520" s="579"/>
      <c r="P520" s="579"/>
      <c r="Q520" s="579"/>
      <c r="R520" s="579"/>
      <c r="S520" s="579"/>
      <c r="T520" s="579"/>
      <c r="U520" s="579"/>
      <c r="V520" s="579"/>
      <c r="W520" s="579"/>
      <c r="X520" s="579"/>
      <c r="Y520" s="579"/>
      <c r="Z520" s="579"/>
    </row>
    <row r="521" spans="1:26" ht="12.75" customHeight="1">
      <c r="A521" s="579"/>
      <c r="B521" s="579"/>
      <c r="C521" s="579"/>
      <c r="D521" s="579"/>
      <c r="E521" s="579"/>
      <c r="F521" s="579"/>
      <c r="G521" s="579"/>
      <c r="H521" s="579"/>
      <c r="I521" s="579"/>
      <c r="J521" s="579"/>
      <c r="K521" s="579"/>
      <c r="L521" s="579"/>
      <c r="M521" s="579"/>
      <c r="N521" s="579"/>
      <c r="O521" s="579"/>
      <c r="P521" s="579"/>
      <c r="Q521" s="579"/>
      <c r="R521" s="579"/>
      <c r="S521" s="579"/>
      <c r="T521" s="579"/>
      <c r="U521" s="579"/>
      <c r="V521" s="579"/>
      <c r="W521" s="579"/>
      <c r="X521" s="579"/>
      <c r="Y521" s="579"/>
      <c r="Z521" s="579"/>
    </row>
    <row r="522" spans="1:26" ht="12.75" customHeight="1">
      <c r="A522" s="579"/>
      <c r="B522" s="579"/>
      <c r="C522" s="579"/>
      <c r="D522" s="579"/>
      <c r="E522" s="579"/>
      <c r="F522" s="579"/>
      <c r="G522" s="579"/>
      <c r="H522" s="579"/>
      <c r="I522" s="579"/>
      <c r="J522" s="579"/>
      <c r="K522" s="579"/>
      <c r="L522" s="579"/>
      <c r="M522" s="579"/>
      <c r="N522" s="579"/>
      <c r="O522" s="579"/>
      <c r="P522" s="579"/>
      <c r="Q522" s="579"/>
      <c r="R522" s="579"/>
      <c r="S522" s="579"/>
      <c r="T522" s="579"/>
      <c r="U522" s="579"/>
      <c r="V522" s="579"/>
      <c r="W522" s="579"/>
      <c r="X522" s="579"/>
      <c r="Y522" s="579"/>
      <c r="Z522" s="579"/>
    </row>
    <row r="523" spans="1:26" ht="12.75" customHeight="1">
      <c r="A523" s="579"/>
      <c r="B523" s="579"/>
      <c r="C523" s="579"/>
      <c r="D523" s="579"/>
      <c r="E523" s="579"/>
      <c r="F523" s="579"/>
      <c r="G523" s="579"/>
      <c r="H523" s="579"/>
      <c r="I523" s="579"/>
      <c r="J523" s="579"/>
      <c r="K523" s="579"/>
      <c r="L523" s="579"/>
      <c r="M523" s="579"/>
      <c r="N523" s="579"/>
      <c r="O523" s="579"/>
      <c r="P523" s="579"/>
      <c r="Q523" s="579"/>
      <c r="R523" s="579"/>
      <c r="S523" s="579"/>
      <c r="T523" s="579"/>
      <c r="U523" s="579"/>
      <c r="V523" s="579"/>
      <c r="W523" s="579"/>
      <c r="X523" s="579"/>
      <c r="Y523" s="579"/>
      <c r="Z523" s="579"/>
    </row>
    <row r="524" spans="1:26" ht="12.75" customHeight="1">
      <c r="A524" s="579"/>
      <c r="B524" s="579"/>
      <c r="C524" s="579"/>
      <c r="D524" s="579"/>
      <c r="E524" s="579"/>
      <c r="F524" s="579"/>
      <c r="G524" s="579"/>
      <c r="H524" s="579"/>
      <c r="I524" s="579"/>
      <c r="J524" s="579"/>
      <c r="K524" s="579"/>
      <c r="L524" s="579"/>
      <c r="M524" s="579"/>
      <c r="N524" s="579"/>
      <c r="O524" s="579"/>
      <c r="P524" s="579"/>
      <c r="Q524" s="579"/>
      <c r="R524" s="579"/>
      <c r="S524" s="579"/>
      <c r="T524" s="579"/>
      <c r="U524" s="579"/>
      <c r="V524" s="579"/>
      <c r="W524" s="579"/>
      <c r="X524" s="579"/>
      <c r="Y524" s="579"/>
      <c r="Z524" s="579"/>
    </row>
    <row r="525" spans="1:26" ht="12.75" customHeight="1">
      <c r="A525" s="579"/>
      <c r="B525" s="579"/>
      <c r="C525" s="579"/>
      <c r="D525" s="579"/>
      <c r="E525" s="579"/>
      <c r="F525" s="579"/>
      <c r="G525" s="579"/>
      <c r="H525" s="579"/>
      <c r="I525" s="579"/>
      <c r="J525" s="579"/>
      <c r="K525" s="579"/>
      <c r="L525" s="579"/>
      <c r="M525" s="579"/>
      <c r="N525" s="579"/>
      <c r="O525" s="579"/>
      <c r="P525" s="579"/>
      <c r="Q525" s="579"/>
      <c r="R525" s="579"/>
      <c r="S525" s="579"/>
      <c r="T525" s="579"/>
      <c r="U525" s="579"/>
      <c r="V525" s="579"/>
      <c r="W525" s="579"/>
      <c r="X525" s="579"/>
      <c r="Y525" s="579"/>
      <c r="Z525" s="579"/>
    </row>
    <row r="526" spans="1:26" ht="12.75" customHeight="1">
      <c r="A526" s="579"/>
      <c r="B526" s="579"/>
      <c r="C526" s="579"/>
      <c r="D526" s="579"/>
      <c r="E526" s="579"/>
      <c r="F526" s="579"/>
      <c r="G526" s="579"/>
      <c r="H526" s="579"/>
      <c r="I526" s="579"/>
      <c r="J526" s="579"/>
      <c r="K526" s="579"/>
      <c r="L526" s="579"/>
      <c r="M526" s="579"/>
      <c r="N526" s="579"/>
      <c r="O526" s="579"/>
      <c r="P526" s="579"/>
      <c r="Q526" s="579"/>
      <c r="R526" s="579"/>
      <c r="S526" s="579"/>
      <c r="T526" s="579"/>
      <c r="U526" s="579"/>
      <c r="V526" s="579"/>
      <c r="W526" s="579"/>
      <c r="X526" s="579"/>
      <c r="Y526" s="579"/>
      <c r="Z526" s="579"/>
    </row>
    <row r="527" spans="1:26" ht="12.75" customHeight="1">
      <c r="A527" s="579"/>
      <c r="B527" s="579"/>
      <c r="C527" s="579"/>
      <c r="D527" s="579"/>
      <c r="E527" s="579"/>
      <c r="F527" s="579"/>
      <c r="G527" s="579"/>
      <c r="H527" s="579"/>
      <c r="I527" s="579"/>
      <c r="J527" s="579"/>
      <c r="K527" s="579"/>
      <c r="L527" s="579"/>
      <c r="M527" s="579"/>
      <c r="N527" s="579"/>
      <c r="O527" s="579"/>
      <c r="P527" s="579"/>
      <c r="Q527" s="579"/>
      <c r="R527" s="579"/>
      <c r="S527" s="579"/>
      <c r="T527" s="579"/>
      <c r="U527" s="579"/>
      <c r="V527" s="579"/>
      <c r="W527" s="579"/>
      <c r="X527" s="579"/>
      <c r="Y527" s="579"/>
      <c r="Z527" s="579"/>
    </row>
    <row r="528" spans="1:26" ht="12.75" customHeight="1">
      <c r="A528" s="579"/>
      <c r="B528" s="579"/>
      <c r="C528" s="579"/>
      <c r="D528" s="579"/>
      <c r="E528" s="579"/>
      <c r="F528" s="579"/>
      <c r="G528" s="579"/>
      <c r="H528" s="579"/>
      <c r="I528" s="579"/>
      <c r="J528" s="579"/>
      <c r="K528" s="579"/>
      <c r="L528" s="579"/>
      <c r="M528" s="579"/>
      <c r="N528" s="579"/>
      <c r="O528" s="579"/>
      <c r="P528" s="579"/>
      <c r="Q528" s="579"/>
      <c r="R528" s="579"/>
      <c r="S528" s="579"/>
      <c r="T528" s="579"/>
      <c r="U528" s="579"/>
      <c r="V528" s="579"/>
      <c r="W528" s="579"/>
      <c r="X528" s="579"/>
      <c r="Y528" s="579"/>
      <c r="Z528" s="579"/>
    </row>
    <row r="529" spans="1:26" ht="12.75" customHeight="1">
      <c r="A529" s="579"/>
      <c r="B529" s="579"/>
      <c r="C529" s="579"/>
      <c r="D529" s="579"/>
      <c r="E529" s="579"/>
      <c r="F529" s="579"/>
      <c r="G529" s="579"/>
      <c r="H529" s="579"/>
      <c r="I529" s="579"/>
      <c r="J529" s="579"/>
      <c r="K529" s="579"/>
      <c r="L529" s="579"/>
      <c r="M529" s="579"/>
      <c r="N529" s="579"/>
      <c r="O529" s="579"/>
      <c r="P529" s="579"/>
      <c r="Q529" s="579"/>
      <c r="R529" s="579"/>
      <c r="S529" s="579"/>
      <c r="T529" s="579"/>
      <c r="U529" s="579"/>
      <c r="V529" s="579"/>
      <c r="W529" s="579"/>
      <c r="X529" s="579"/>
      <c r="Y529" s="579"/>
      <c r="Z529" s="579"/>
    </row>
    <row r="530" spans="1:26" ht="12.75" customHeight="1">
      <c r="A530" s="579"/>
      <c r="B530" s="579"/>
      <c r="C530" s="579"/>
      <c r="D530" s="579"/>
      <c r="E530" s="579"/>
      <c r="F530" s="579"/>
      <c r="G530" s="579"/>
      <c r="H530" s="579"/>
      <c r="I530" s="579"/>
      <c r="J530" s="579"/>
      <c r="K530" s="579"/>
      <c r="L530" s="579"/>
      <c r="M530" s="579"/>
      <c r="N530" s="579"/>
      <c r="O530" s="579"/>
      <c r="P530" s="579"/>
      <c r="Q530" s="579"/>
      <c r="R530" s="579"/>
      <c r="S530" s="579"/>
      <c r="T530" s="579"/>
      <c r="U530" s="579"/>
      <c r="V530" s="579"/>
      <c r="W530" s="579"/>
      <c r="X530" s="579"/>
      <c r="Y530" s="579"/>
      <c r="Z530" s="579"/>
    </row>
    <row r="531" spans="1:26" ht="12.75" customHeight="1">
      <c r="A531" s="579"/>
      <c r="B531" s="579"/>
      <c r="C531" s="579"/>
      <c r="D531" s="579"/>
      <c r="E531" s="579"/>
      <c r="F531" s="579"/>
      <c r="G531" s="579"/>
      <c r="H531" s="579"/>
      <c r="I531" s="579"/>
      <c r="J531" s="579"/>
      <c r="K531" s="579"/>
      <c r="L531" s="579"/>
      <c r="M531" s="579"/>
      <c r="N531" s="579"/>
      <c r="O531" s="579"/>
      <c r="P531" s="579"/>
      <c r="Q531" s="579"/>
      <c r="R531" s="579"/>
      <c r="S531" s="579"/>
      <c r="T531" s="579"/>
      <c r="U531" s="579"/>
      <c r="V531" s="579"/>
      <c r="W531" s="579"/>
      <c r="X531" s="579"/>
      <c r="Y531" s="579"/>
      <c r="Z531" s="579"/>
    </row>
    <row r="532" spans="1:26" ht="12.75" customHeight="1">
      <c r="A532" s="579"/>
      <c r="B532" s="579"/>
      <c r="C532" s="579"/>
      <c r="D532" s="579"/>
      <c r="E532" s="579"/>
      <c r="F532" s="579"/>
      <c r="G532" s="579"/>
      <c r="H532" s="579"/>
      <c r="I532" s="579"/>
      <c r="J532" s="579"/>
      <c r="K532" s="579"/>
      <c r="L532" s="579"/>
      <c r="M532" s="579"/>
      <c r="N532" s="579"/>
      <c r="O532" s="579"/>
      <c r="P532" s="579"/>
      <c r="Q532" s="579"/>
      <c r="R532" s="579"/>
      <c r="S532" s="579"/>
      <c r="T532" s="579"/>
      <c r="U532" s="579"/>
      <c r="V532" s="579"/>
      <c r="W532" s="579"/>
      <c r="X532" s="579"/>
      <c r="Y532" s="579"/>
      <c r="Z532" s="579"/>
    </row>
    <row r="533" spans="1:26" ht="12.75" customHeight="1">
      <c r="A533" s="579"/>
      <c r="B533" s="579"/>
      <c r="C533" s="579"/>
      <c r="D533" s="579"/>
      <c r="E533" s="579"/>
      <c r="F533" s="579"/>
      <c r="G533" s="579"/>
      <c r="H533" s="579"/>
      <c r="I533" s="579"/>
      <c r="J533" s="579"/>
      <c r="K533" s="579"/>
      <c r="L533" s="579"/>
      <c r="M533" s="579"/>
      <c r="N533" s="579"/>
      <c r="O533" s="579"/>
      <c r="P533" s="579"/>
      <c r="Q533" s="579"/>
      <c r="R533" s="579"/>
      <c r="S533" s="579"/>
      <c r="T533" s="579"/>
      <c r="U533" s="579"/>
      <c r="V533" s="579"/>
      <c r="W533" s="579"/>
      <c r="X533" s="579"/>
      <c r="Y533" s="579"/>
      <c r="Z533" s="579"/>
    </row>
    <row r="534" spans="1:26" ht="12.75" customHeight="1">
      <c r="A534" s="579"/>
      <c r="B534" s="579"/>
      <c r="C534" s="579"/>
      <c r="D534" s="579"/>
      <c r="E534" s="579"/>
      <c r="F534" s="579"/>
      <c r="G534" s="579"/>
      <c r="H534" s="579"/>
      <c r="I534" s="579"/>
      <c r="J534" s="579"/>
      <c r="K534" s="579"/>
      <c r="L534" s="579"/>
      <c r="M534" s="579"/>
      <c r="N534" s="579"/>
      <c r="O534" s="579"/>
      <c r="P534" s="579"/>
      <c r="Q534" s="579"/>
      <c r="R534" s="579"/>
      <c r="S534" s="579"/>
      <c r="T534" s="579"/>
      <c r="U534" s="579"/>
      <c r="V534" s="579"/>
      <c r="W534" s="579"/>
      <c r="X534" s="579"/>
      <c r="Y534" s="579"/>
      <c r="Z534" s="579"/>
    </row>
    <row r="535" spans="1:26" ht="12.75" customHeight="1">
      <c r="A535" s="579"/>
      <c r="B535" s="579"/>
      <c r="C535" s="579"/>
      <c r="D535" s="579"/>
      <c r="E535" s="579"/>
      <c r="F535" s="579"/>
      <c r="G535" s="579"/>
      <c r="H535" s="579"/>
      <c r="I535" s="579"/>
      <c r="J535" s="579"/>
      <c r="K535" s="579"/>
      <c r="L535" s="579"/>
      <c r="M535" s="579"/>
      <c r="N535" s="579"/>
      <c r="O535" s="579"/>
      <c r="P535" s="579"/>
      <c r="Q535" s="579"/>
      <c r="R535" s="579"/>
      <c r="S535" s="579"/>
      <c r="T535" s="579"/>
      <c r="U535" s="579"/>
      <c r="V535" s="579"/>
      <c r="W535" s="579"/>
      <c r="X535" s="579"/>
      <c r="Y535" s="579"/>
      <c r="Z535" s="579"/>
    </row>
    <row r="536" spans="1:26" ht="12.75" customHeight="1">
      <c r="A536" s="579"/>
      <c r="B536" s="579"/>
      <c r="C536" s="579"/>
      <c r="D536" s="579"/>
      <c r="E536" s="579"/>
      <c r="F536" s="579"/>
      <c r="G536" s="579"/>
      <c r="H536" s="579"/>
      <c r="I536" s="579"/>
      <c r="J536" s="579"/>
      <c r="K536" s="579"/>
      <c r="L536" s="579"/>
      <c r="M536" s="579"/>
      <c r="N536" s="579"/>
      <c r="O536" s="579"/>
      <c r="P536" s="579"/>
      <c r="Q536" s="579"/>
      <c r="R536" s="579"/>
      <c r="S536" s="579"/>
      <c r="T536" s="579"/>
      <c r="U536" s="579"/>
      <c r="V536" s="579"/>
      <c r="W536" s="579"/>
      <c r="X536" s="579"/>
      <c r="Y536" s="579"/>
      <c r="Z536" s="579"/>
    </row>
    <row r="537" spans="1:26" ht="12.75" customHeight="1">
      <c r="A537" s="579"/>
      <c r="B537" s="579"/>
      <c r="C537" s="579"/>
      <c r="D537" s="579"/>
      <c r="E537" s="579"/>
      <c r="F537" s="579"/>
      <c r="G537" s="579"/>
      <c r="H537" s="579"/>
      <c r="I537" s="579"/>
      <c r="J537" s="579"/>
      <c r="K537" s="579"/>
      <c r="L537" s="579"/>
      <c r="M537" s="579"/>
      <c r="N537" s="579"/>
      <c r="O537" s="579"/>
      <c r="P537" s="579"/>
      <c r="Q537" s="579"/>
      <c r="R537" s="579"/>
      <c r="S537" s="579"/>
      <c r="T537" s="579"/>
      <c r="U537" s="579"/>
      <c r="V537" s="579"/>
      <c r="W537" s="579"/>
      <c r="X537" s="579"/>
      <c r="Y537" s="579"/>
      <c r="Z537" s="579"/>
    </row>
    <row r="538" spans="1:26" ht="12.75" customHeight="1">
      <c r="A538" s="579"/>
      <c r="B538" s="579"/>
      <c r="C538" s="579"/>
      <c r="D538" s="579"/>
      <c r="E538" s="579"/>
      <c r="F538" s="579"/>
      <c r="G538" s="579"/>
      <c r="H538" s="579"/>
      <c r="I538" s="579"/>
      <c r="J538" s="579"/>
      <c r="K538" s="579"/>
      <c r="L538" s="579"/>
      <c r="M538" s="579"/>
      <c r="N538" s="579"/>
      <c r="O538" s="579"/>
      <c r="P538" s="579"/>
      <c r="Q538" s="579"/>
      <c r="R538" s="579"/>
      <c r="S538" s="579"/>
      <c r="T538" s="579"/>
      <c r="U538" s="579"/>
      <c r="V538" s="579"/>
      <c r="W538" s="579"/>
      <c r="X538" s="579"/>
      <c r="Y538" s="579"/>
      <c r="Z538" s="579"/>
    </row>
    <row r="539" spans="1:26" ht="12.75" customHeight="1">
      <c r="A539" s="579"/>
      <c r="B539" s="579"/>
      <c r="C539" s="579"/>
      <c r="D539" s="579"/>
      <c r="E539" s="579"/>
      <c r="F539" s="579"/>
      <c r="G539" s="579"/>
      <c r="H539" s="579"/>
      <c r="I539" s="579"/>
      <c r="J539" s="579"/>
      <c r="K539" s="579"/>
      <c r="L539" s="579"/>
      <c r="M539" s="579"/>
      <c r="N539" s="579"/>
      <c r="O539" s="579"/>
      <c r="P539" s="579"/>
      <c r="Q539" s="579"/>
      <c r="R539" s="579"/>
      <c r="S539" s="579"/>
      <c r="T539" s="579"/>
      <c r="U539" s="579"/>
      <c r="V539" s="579"/>
      <c r="W539" s="579"/>
      <c r="X539" s="579"/>
      <c r="Y539" s="579"/>
      <c r="Z539" s="579"/>
    </row>
    <row r="540" spans="1:26" ht="12.75" customHeight="1">
      <c r="A540" s="579"/>
      <c r="B540" s="579"/>
      <c r="C540" s="579"/>
      <c r="D540" s="579"/>
      <c r="E540" s="579"/>
      <c r="F540" s="579"/>
      <c r="G540" s="579"/>
      <c r="H540" s="579"/>
      <c r="I540" s="579"/>
      <c r="J540" s="579"/>
      <c r="K540" s="579"/>
      <c r="L540" s="579"/>
      <c r="M540" s="579"/>
      <c r="N540" s="579"/>
      <c r="O540" s="579"/>
      <c r="P540" s="579"/>
      <c r="Q540" s="579"/>
      <c r="R540" s="579"/>
      <c r="S540" s="579"/>
      <c r="T540" s="579"/>
      <c r="U540" s="579"/>
      <c r="V540" s="579"/>
      <c r="W540" s="579"/>
      <c r="X540" s="579"/>
      <c r="Y540" s="579"/>
      <c r="Z540" s="579"/>
    </row>
    <row r="541" spans="1:26" ht="12.75" customHeight="1">
      <c r="A541" s="579"/>
      <c r="B541" s="579"/>
      <c r="C541" s="579"/>
      <c r="D541" s="579"/>
      <c r="E541" s="579"/>
      <c r="F541" s="579"/>
      <c r="G541" s="579"/>
      <c r="H541" s="579"/>
      <c r="I541" s="579"/>
      <c r="J541" s="579"/>
      <c r="K541" s="579"/>
      <c r="L541" s="579"/>
      <c r="M541" s="579"/>
      <c r="N541" s="579"/>
      <c r="O541" s="579"/>
      <c r="P541" s="579"/>
      <c r="Q541" s="579"/>
      <c r="R541" s="579"/>
      <c r="S541" s="579"/>
      <c r="T541" s="579"/>
      <c r="U541" s="579"/>
      <c r="V541" s="579"/>
      <c r="W541" s="579"/>
      <c r="X541" s="579"/>
      <c r="Y541" s="579"/>
      <c r="Z541" s="579"/>
    </row>
    <row r="542" spans="1:26" ht="12.75" customHeight="1">
      <c r="A542" s="579"/>
      <c r="B542" s="579"/>
      <c r="C542" s="579"/>
      <c r="D542" s="579"/>
      <c r="E542" s="579"/>
      <c r="F542" s="579"/>
      <c r="G542" s="579"/>
      <c r="H542" s="579"/>
      <c r="I542" s="579"/>
      <c r="J542" s="579"/>
      <c r="K542" s="579"/>
      <c r="L542" s="579"/>
      <c r="M542" s="579"/>
      <c r="N542" s="579"/>
      <c r="O542" s="579"/>
      <c r="P542" s="579"/>
      <c r="Q542" s="579"/>
      <c r="R542" s="579"/>
      <c r="S542" s="579"/>
      <c r="T542" s="579"/>
      <c r="U542" s="579"/>
      <c r="V542" s="579"/>
      <c r="W542" s="579"/>
      <c r="X542" s="579"/>
      <c r="Y542" s="579"/>
      <c r="Z542" s="579"/>
    </row>
    <row r="543" spans="1:26" ht="12.75" customHeight="1">
      <c r="A543" s="579"/>
      <c r="B543" s="579"/>
      <c r="C543" s="579"/>
      <c r="D543" s="579"/>
      <c r="E543" s="579"/>
      <c r="F543" s="579"/>
      <c r="G543" s="579"/>
      <c r="H543" s="579"/>
      <c r="I543" s="579"/>
      <c r="J543" s="579"/>
      <c r="K543" s="579"/>
      <c r="L543" s="579"/>
      <c r="M543" s="579"/>
      <c r="N543" s="579"/>
      <c r="O543" s="579"/>
      <c r="P543" s="579"/>
      <c r="Q543" s="579"/>
      <c r="R543" s="579"/>
      <c r="S543" s="579"/>
      <c r="T543" s="579"/>
      <c r="U543" s="579"/>
      <c r="V543" s="579"/>
      <c r="W543" s="579"/>
      <c r="X543" s="579"/>
      <c r="Y543" s="579"/>
      <c r="Z543" s="579"/>
    </row>
    <row r="544" spans="1:26" ht="12.75" customHeight="1">
      <c r="A544" s="579"/>
      <c r="B544" s="579"/>
      <c r="C544" s="579"/>
      <c r="D544" s="579"/>
      <c r="E544" s="579"/>
      <c r="F544" s="579"/>
      <c r="G544" s="579"/>
      <c r="H544" s="579"/>
      <c r="I544" s="579"/>
      <c r="J544" s="579"/>
      <c r="K544" s="579"/>
      <c r="L544" s="579"/>
      <c r="M544" s="579"/>
      <c r="N544" s="579"/>
      <c r="O544" s="579"/>
      <c r="P544" s="579"/>
      <c r="Q544" s="579"/>
      <c r="R544" s="579"/>
      <c r="S544" s="579"/>
      <c r="T544" s="579"/>
      <c r="U544" s="579"/>
      <c r="V544" s="579"/>
      <c r="W544" s="579"/>
      <c r="X544" s="579"/>
      <c r="Y544" s="579"/>
      <c r="Z544" s="579"/>
    </row>
    <row r="545" spans="1:26" ht="12.75" customHeight="1">
      <c r="A545" s="579"/>
      <c r="B545" s="579"/>
      <c r="C545" s="579"/>
      <c r="D545" s="579"/>
      <c r="E545" s="579"/>
      <c r="F545" s="579"/>
      <c r="G545" s="579"/>
      <c r="H545" s="579"/>
      <c r="I545" s="579"/>
      <c r="J545" s="579"/>
      <c r="K545" s="579"/>
      <c r="L545" s="579"/>
      <c r="M545" s="579"/>
      <c r="N545" s="579"/>
      <c r="O545" s="579"/>
      <c r="P545" s="579"/>
      <c r="Q545" s="579"/>
      <c r="R545" s="579"/>
      <c r="S545" s="579"/>
      <c r="T545" s="579"/>
      <c r="U545" s="579"/>
      <c r="V545" s="579"/>
      <c r="W545" s="579"/>
      <c r="X545" s="579"/>
      <c r="Y545" s="579"/>
      <c r="Z545" s="579"/>
    </row>
    <row r="546" spans="1:26" ht="12.75" customHeight="1">
      <c r="A546" s="579"/>
      <c r="B546" s="579"/>
      <c r="C546" s="579"/>
      <c r="D546" s="579"/>
      <c r="E546" s="579"/>
      <c r="F546" s="579"/>
      <c r="G546" s="579"/>
      <c r="H546" s="579"/>
      <c r="I546" s="579"/>
      <c r="J546" s="579"/>
      <c r="K546" s="579"/>
      <c r="L546" s="579"/>
      <c r="M546" s="579"/>
      <c r="N546" s="579"/>
      <c r="O546" s="579"/>
      <c r="P546" s="579"/>
      <c r="Q546" s="579"/>
      <c r="R546" s="579"/>
      <c r="S546" s="579"/>
      <c r="T546" s="579"/>
      <c r="U546" s="579"/>
      <c r="V546" s="579"/>
      <c r="W546" s="579"/>
      <c r="X546" s="579"/>
      <c r="Y546" s="579"/>
      <c r="Z546" s="579"/>
    </row>
    <row r="547" spans="1:26" ht="12.75" customHeight="1">
      <c r="A547" s="579"/>
      <c r="B547" s="579"/>
      <c r="C547" s="579"/>
      <c r="D547" s="579"/>
      <c r="E547" s="579"/>
      <c r="F547" s="579"/>
      <c r="G547" s="579"/>
      <c r="H547" s="579"/>
      <c r="I547" s="579"/>
      <c r="J547" s="579"/>
      <c r="K547" s="579"/>
      <c r="L547" s="579"/>
      <c r="M547" s="579"/>
      <c r="N547" s="579"/>
      <c r="O547" s="579"/>
      <c r="P547" s="579"/>
      <c r="Q547" s="579"/>
      <c r="R547" s="579"/>
      <c r="S547" s="579"/>
      <c r="T547" s="579"/>
      <c r="U547" s="579"/>
      <c r="V547" s="579"/>
      <c r="W547" s="579"/>
      <c r="X547" s="579"/>
      <c r="Y547" s="579"/>
      <c r="Z547" s="579"/>
    </row>
    <row r="548" spans="1:26" ht="12.75" customHeight="1">
      <c r="A548" s="579"/>
      <c r="B548" s="579"/>
      <c r="C548" s="579"/>
      <c r="D548" s="579"/>
      <c r="E548" s="579"/>
      <c r="F548" s="579"/>
      <c r="G548" s="579"/>
      <c r="H548" s="579"/>
      <c r="I548" s="579"/>
      <c r="J548" s="579"/>
      <c r="K548" s="579"/>
      <c r="L548" s="579"/>
      <c r="M548" s="579"/>
      <c r="N548" s="579"/>
      <c r="O548" s="579"/>
      <c r="P548" s="579"/>
      <c r="Q548" s="579"/>
      <c r="R548" s="579"/>
      <c r="S548" s="579"/>
      <c r="T548" s="579"/>
      <c r="U548" s="579"/>
      <c r="V548" s="579"/>
      <c r="W548" s="579"/>
      <c r="X548" s="579"/>
      <c r="Y548" s="579"/>
      <c r="Z548" s="579"/>
    </row>
    <row r="549" spans="1:26" ht="12.75" customHeight="1">
      <c r="A549" s="579"/>
      <c r="B549" s="579"/>
      <c r="C549" s="579"/>
      <c r="D549" s="579"/>
      <c r="E549" s="579"/>
      <c r="F549" s="579"/>
      <c r="G549" s="579"/>
      <c r="H549" s="579"/>
      <c r="I549" s="579"/>
      <c r="J549" s="579"/>
      <c r="K549" s="579"/>
      <c r="L549" s="579"/>
      <c r="M549" s="579"/>
      <c r="N549" s="579"/>
      <c r="O549" s="579"/>
      <c r="P549" s="579"/>
      <c r="Q549" s="579"/>
      <c r="R549" s="579"/>
      <c r="S549" s="579"/>
      <c r="T549" s="579"/>
      <c r="U549" s="579"/>
      <c r="V549" s="579"/>
      <c r="W549" s="579"/>
      <c r="X549" s="579"/>
      <c r="Y549" s="579"/>
      <c r="Z549" s="579"/>
    </row>
    <row r="550" spans="1:26" ht="12.75" customHeight="1">
      <c r="A550" s="579"/>
      <c r="B550" s="579"/>
      <c r="C550" s="579"/>
      <c r="D550" s="579"/>
      <c r="E550" s="579"/>
      <c r="F550" s="579"/>
      <c r="G550" s="579"/>
      <c r="H550" s="579"/>
      <c r="I550" s="579"/>
      <c r="J550" s="579"/>
      <c r="K550" s="579"/>
      <c r="L550" s="579"/>
      <c r="M550" s="579"/>
      <c r="N550" s="579"/>
      <c r="O550" s="579"/>
      <c r="P550" s="579"/>
      <c r="Q550" s="579"/>
      <c r="R550" s="579"/>
      <c r="S550" s="579"/>
      <c r="T550" s="579"/>
      <c r="U550" s="579"/>
      <c r="V550" s="579"/>
      <c r="W550" s="579"/>
      <c r="X550" s="579"/>
      <c r="Y550" s="579"/>
      <c r="Z550" s="579"/>
    </row>
    <row r="551" spans="1:26" ht="12.75" customHeight="1">
      <c r="A551" s="579"/>
      <c r="B551" s="579"/>
      <c r="C551" s="579"/>
      <c r="D551" s="579"/>
      <c r="E551" s="579"/>
      <c r="F551" s="579"/>
      <c r="G551" s="579"/>
      <c r="H551" s="579"/>
      <c r="I551" s="579"/>
      <c r="J551" s="579"/>
      <c r="K551" s="579"/>
      <c r="L551" s="579"/>
      <c r="M551" s="579"/>
      <c r="N551" s="579"/>
      <c r="O551" s="579"/>
      <c r="P551" s="579"/>
      <c r="Q551" s="579"/>
      <c r="R551" s="579"/>
      <c r="S551" s="579"/>
      <c r="T551" s="579"/>
      <c r="U551" s="579"/>
      <c r="V551" s="579"/>
      <c r="W551" s="579"/>
      <c r="X551" s="579"/>
      <c r="Y551" s="579"/>
      <c r="Z551" s="579"/>
    </row>
    <row r="552" spans="1:26" ht="12.75" customHeight="1">
      <c r="A552" s="579"/>
      <c r="B552" s="579"/>
      <c r="C552" s="579"/>
      <c r="D552" s="579"/>
      <c r="E552" s="579"/>
      <c r="F552" s="579"/>
      <c r="G552" s="579"/>
      <c r="H552" s="579"/>
      <c r="I552" s="579"/>
      <c r="J552" s="579"/>
      <c r="K552" s="579"/>
      <c r="L552" s="579"/>
      <c r="M552" s="579"/>
      <c r="N552" s="579"/>
      <c r="O552" s="579"/>
      <c r="P552" s="579"/>
      <c r="Q552" s="579"/>
      <c r="R552" s="579"/>
      <c r="S552" s="579"/>
      <c r="T552" s="579"/>
      <c r="U552" s="579"/>
      <c r="V552" s="579"/>
      <c r="W552" s="579"/>
      <c r="X552" s="579"/>
      <c r="Y552" s="579"/>
      <c r="Z552" s="579"/>
    </row>
    <row r="553" spans="1:26" ht="12.75" customHeight="1">
      <c r="A553" s="579"/>
      <c r="B553" s="579"/>
      <c r="C553" s="579"/>
      <c r="D553" s="579"/>
      <c r="E553" s="579"/>
      <c r="F553" s="579"/>
      <c r="G553" s="579"/>
      <c r="H553" s="579"/>
      <c r="I553" s="579"/>
      <c r="J553" s="579"/>
      <c r="K553" s="579"/>
      <c r="L553" s="579"/>
      <c r="M553" s="579"/>
      <c r="N553" s="579"/>
      <c r="O553" s="579"/>
      <c r="P553" s="579"/>
      <c r="Q553" s="579"/>
      <c r="R553" s="579"/>
      <c r="S553" s="579"/>
      <c r="T553" s="579"/>
      <c r="U553" s="579"/>
      <c r="V553" s="579"/>
      <c r="W553" s="579"/>
      <c r="X553" s="579"/>
      <c r="Y553" s="579"/>
      <c r="Z553" s="579"/>
    </row>
    <row r="554" spans="1:26" ht="12.75" customHeight="1">
      <c r="A554" s="579"/>
      <c r="B554" s="579"/>
      <c r="C554" s="579"/>
      <c r="D554" s="579"/>
      <c r="E554" s="579"/>
      <c r="F554" s="579"/>
      <c r="G554" s="579"/>
      <c r="H554" s="579"/>
      <c r="I554" s="579"/>
      <c r="J554" s="579"/>
      <c r="K554" s="579"/>
      <c r="L554" s="579"/>
      <c r="M554" s="579"/>
      <c r="N554" s="579"/>
      <c r="O554" s="579"/>
      <c r="P554" s="579"/>
      <c r="Q554" s="579"/>
      <c r="R554" s="579"/>
      <c r="S554" s="579"/>
      <c r="T554" s="579"/>
      <c r="U554" s="579"/>
      <c r="V554" s="579"/>
      <c r="W554" s="579"/>
      <c r="X554" s="579"/>
      <c r="Y554" s="579"/>
      <c r="Z554" s="579"/>
    </row>
    <row r="555" spans="1:26" ht="12.75" customHeight="1">
      <c r="A555" s="579"/>
      <c r="B555" s="579"/>
      <c r="C555" s="579"/>
      <c r="D555" s="579"/>
      <c r="E555" s="579"/>
      <c r="F555" s="579"/>
      <c r="G555" s="579"/>
      <c r="H555" s="579"/>
      <c r="I555" s="579"/>
      <c r="J555" s="579"/>
      <c r="K555" s="579"/>
      <c r="L555" s="579"/>
      <c r="M555" s="579"/>
      <c r="N555" s="579"/>
      <c r="O555" s="579"/>
      <c r="P555" s="579"/>
      <c r="Q555" s="579"/>
      <c r="R555" s="579"/>
      <c r="S555" s="579"/>
      <c r="T555" s="579"/>
      <c r="U555" s="579"/>
      <c r="V555" s="579"/>
      <c r="W555" s="579"/>
      <c r="X555" s="579"/>
      <c r="Y555" s="579"/>
      <c r="Z555" s="579"/>
    </row>
    <row r="556" spans="1:26" ht="12.75" customHeight="1">
      <c r="A556" s="579"/>
      <c r="B556" s="579"/>
      <c r="C556" s="579"/>
      <c r="D556" s="579"/>
      <c r="E556" s="579"/>
      <c r="F556" s="579"/>
      <c r="G556" s="579"/>
      <c r="H556" s="579"/>
      <c r="I556" s="579"/>
      <c r="J556" s="579"/>
      <c r="K556" s="579"/>
      <c r="L556" s="579"/>
      <c r="M556" s="579"/>
      <c r="N556" s="579"/>
      <c r="O556" s="579"/>
      <c r="P556" s="579"/>
      <c r="Q556" s="579"/>
      <c r="R556" s="579"/>
      <c r="S556" s="579"/>
      <c r="T556" s="579"/>
      <c r="U556" s="579"/>
      <c r="V556" s="579"/>
      <c r="W556" s="579"/>
      <c r="X556" s="579"/>
      <c r="Y556" s="579"/>
      <c r="Z556" s="579"/>
    </row>
    <row r="557" spans="1:26" ht="12.75" customHeight="1">
      <c r="A557" s="579"/>
      <c r="B557" s="579"/>
      <c r="C557" s="579"/>
      <c r="D557" s="579"/>
      <c r="E557" s="579"/>
      <c r="F557" s="579"/>
      <c r="G557" s="579"/>
      <c r="H557" s="579"/>
      <c r="I557" s="579"/>
      <c r="J557" s="579"/>
      <c r="K557" s="579"/>
      <c r="L557" s="579"/>
      <c r="M557" s="579"/>
      <c r="N557" s="579"/>
      <c r="O557" s="579"/>
      <c r="P557" s="579"/>
      <c r="Q557" s="579"/>
      <c r="R557" s="579"/>
      <c r="S557" s="579"/>
      <c r="T557" s="579"/>
      <c r="U557" s="579"/>
      <c r="V557" s="579"/>
      <c r="W557" s="579"/>
      <c r="X557" s="579"/>
      <c r="Y557" s="579"/>
      <c r="Z557" s="579"/>
    </row>
    <row r="558" spans="1:26" ht="12.75" customHeight="1">
      <c r="A558" s="579"/>
      <c r="B558" s="579"/>
      <c r="C558" s="579"/>
      <c r="D558" s="579"/>
      <c r="E558" s="579"/>
      <c r="F558" s="579"/>
      <c r="G558" s="579"/>
      <c r="H558" s="579"/>
      <c r="I558" s="579"/>
      <c r="J558" s="579"/>
      <c r="K558" s="579"/>
      <c r="L558" s="579"/>
      <c r="M558" s="579"/>
      <c r="N558" s="579"/>
      <c r="O558" s="579"/>
      <c r="P558" s="579"/>
      <c r="Q558" s="579"/>
      <c r="R558" s="579"/>
      <c r="S558" s="579"/>
      <c r="T558" s="579"/>
      <c r="U558" s="579"/>
      <c r="V558" s="579"/>
      <c r="W558" s="579"/>
      <c r="X558" s="579"/>
      <c r="Y558" s="579"/>
      <c r="Z558" s="579"/>
    </row>
    <row r="559" spans="1:26" ht="12.75" customHeight="1">
      <c r="A559" s="579"/>
      <c r="B559" s="579"/>
      <c r="C559" s="579"/>
      <c r="D559" s="579"/>
      <c r="E559" s="579"/>
      <c r="F559" s="579"/>
      <c r="G559" s="579"/>
      <c r="H559" s="579"/>
      <c r="I559" s="579"/>
      <c r="J559" s="579"/>
      <c r="K559" s="579"/>
      <c r="L559" s="579"/>
      <c r="M559" s="579"/>
      <c r="N559" s="579"/>
      <c r="O559" s="579"/>
      <c r="P559" s="579"/>
      <c r="Q559" s="579"/>
      <c r="R559" s="579"/>
      <c r="S559" s="579"/>
      <c r="T559" s="579"/>
      <c r="U559" s="579"/>
      <c r="V559" s="579"/>
      <c r="W559" s="579"/>
      <c r="X559" s="579"/>
      <c r="Y559" s="579"/>
      <c r="Z559" s="579"/>
    </row>
    <row r="560" spans="1:26" ht="12.75" customHeight="1">
      <c r="A560" s="579"/>
      <c r="B560" s="579"/>
      <c r="C560" s="579"/>
      <c r="D560" s="579"/>
      <c r="E560" s="579"/>
      <c r="F560" s="579"/>
      <c r="G560" s="579"/>
      <c r="H560" s="579"/>
      <c r="I560" s="579"/>
      <c r="J560" s="579"/>
      <c r="K560" s="579"/>
      <c r="L560" s="579"/>
      <c r="M560" s="579"/>
      <c r="N560" s="579"/>
      <c r="O560" s="579"/>
      <c r="P560" s="579"/>
      <c r="Q560" s="579"/>
      <c r="R560" s="579"/>
      <c r="S560" s="579"/>
      <c r="T560" s="579"/>
      <c r="U560" s="579"/>
      <c r="V560" s="579"/>
      <c r="W560" s="579"/>
      <c r="X560" s="579"/>
      <c r="Y560" s="579"/>
      <c r="Z560" s="579"/>
    </row>
    <row r="561" spans="1:26" ht="12.75" customHeight="1">
      <c r="A561" s="579"/>
      <c r="B561" s="579"/>
      <c r="C561" s="579"/>
      <c r="D561" s="579"/>
      <c r="E561" s="579"/>
      <c r="F561" s="579"/>
      <c r="G561" s="579"/>
      <c r="H561" s="579"/>
      <c r="I561" s="579"/>
      <c r="J561" s="579"/>
      <c r="K561" s="579"/>
      <c r="L561" s="579"/>
      <c r="M561" s="579"/>
      <c r="N561" s="579"/>
      <c r="O561" s="579"/>
      <c r="P561" s="579"/>
      <c r="Q561" s="579"/>
      <c r="R561" s="579"/>
      <c r="S561" s="579"/>
      <c r="T561" s="579"/>
      <c r="U561" s="579"/>
      <c r="V561" s="579"/>
      <c r="W561" s="579"/>
      <c r="X561" s="579"/>
      <c r="Y561" s="579"/>
      <c r="Z561" s="579"/>
    </row>
    <row r="562" spans="1:26" ht="12.75" customHeight="1">
      <c r="A562" s="579"/>
      <c r="B562" s="579"/>
      <c r="C562" s="579"/>
      <c r="D562" s="579"/>
      <c r="E562" s="579"/>
      <c r="F562" s="579"/>
      <c r="G562" s="579"/>
      <c r="H562" s="579"/>
      <c r="I562" s="579"/>
      <c r="J562" s="579"/>
      <c r="K562" s="579"/>
      <c r="L562" s="579"/>
      <c r="M562" s="579"/>
      <c r="N562" s="579"/>
      <c r="O562" s="579"/>
      <c r="P562" s="579"/>
      <c r="Q562" s="579"/>
      <c r="R562" s="579"/>
      <c r="S562" s="579"/>
      <c r="T562" s="579"/>
      <c r="U562" s="579"/>
      <c r="V562" s="579"/>
      <c r="W562" s="579"/>
      <c r="X562" s="579"/>
      <c r="Y562" s="579"/>
      <c r="Z562" s="579"/>
    </row>
    <row r="563" spans="1:26" ht="12.75" customHeight="1">
      <c r="A563" s="579"/>
      <c r="B563" s="579"/>
      <c r="C563" s="579"/>
      <c r="D563" s="579"/>
      <c r="E563" s="579"/>
      <c r="F563" s="579"/>
      <c r="G563" s="579"/>
      <c r="H563" s="579"/>
      <c r="I563" s="579"/>
      <c r="J563" s="579"/>
      <c r="K563" s="579"/>
      <c r="L563" s="579"/>
      <c r="M563" s="579"/>
      <c r="N563" s="579"/>
      <c r="O563" s="579"/>
      <c r="P563" s="579"/>
      <c r="Q563" s="579"/>
      <c r="R563" s="579"/>
      <c r="S563" s="579"/>
      <c r="T563" s="579"/>
      <c r="U563" s="579"/>
      <c r="V563" s="579"/>
      <c r="W563" s="579"/>
      <c r="X563" s="579"/>
      <c r="Y563" s="579"/>
      <c r="Z563" s="579"/>
    </row>
    <row r="564" spans="1:26" ht="12.75" customHeight="1">
      <c r="A564" s="579"/>
      <c r="B564" s="579"/>
      <c r="C564" s="579"/>
      <c r="D564" s="579"/>
      <c r="E564" s="579"/>
      <c r="F564" s="579"/>
      <c r="G564" s="579"/>
      <c r="H564" s="579"/>
      <c r="I564" s="579"/>
      <c r="J564" s="579"/>
      <c r="K564" s="579"/>
      <c r="L564" s="579"/>
      <c r="M564" s="579"/>
      <c r="N564" s="579"/>
      <c r="O564" s="579"/>
      <c r="P564" s="579"/>
      <c r="Q564" s="579"/>
      <c r="R564" s="579"/>
      <c r="S564" s="579"/>
      <c r="T564" s="579"/>
      <c r="U564" s="579"/>
      <c r="V564" s="579"/>
      <c r="W564" s="579"/>
      <c r="X564" s="579"/>
      <c r="Y564" s="579"/>
      <c r="Z564" s="579"/>
    </row>
    <row r="565" spans="1:26" ht="12.75" customHeight="1">
      <c r="A565" s="579"/>
      <c r="B565" s="579"/>
      <c r="C565" s="579"/>
      <c r="D565" s="579"/>
      <c r="E565" s="579"/>
      <c r="F565" s="579"/>
      <c r="G565" s="579"/>
      <c r="H565" s="579"/>
      <c r="I565" s="579"/>
      <c r="J565" s="579"/>
      <c r="K565" s="579"/>
      <c r="L565" s="579"/>
      <c r="M565" s="579"/>
      <c r="N565" s="579"/>
      <c r="O565" s="579"/>
      <c r="P565" s="579"/>
      <c r="Q565" s="579"/>
      <c r="R565" s="579"/>
      <c r="S565" s="579"/>
      <c r="T565" s="579"/>
      <c r="U565" s="579"/>
      <c r="V565" s="579"/>
      <c r="W565" s="579"/>
      <c r="X565" s="579"/>
      <c r="Y565" s="579"/>
      <c r="Z565" s="579"/>
    </row>
    <row r="566" spans="1:26" ht="12.75" customHeight="1">
      <c r="A566" s="579"/>
      <c r="B566" s="579"/>
      <c r="C566" s="579"/>
      <c r="D566" s="579"/>
      <c r="E566" s="579"/>
      <c r="F566" s="579"/>
      <c r="G566" s="579"/>
      <c r="H566" s="579"/>
      <c r="I566" s="579"/>
      <c r="J566" s="579"/>
      <c r="K566" s="579"/>
      <c r="L566" s="579"/>
      <c r="M566" s="579"/>
      <c r="N566" s="579"/>
      <c r="O566" s="579"/>
      <c r="P566" s="579"/>
      <c r="Q566" s="579"/>
      <c r="R566" s="579"/>
      <c r="S566" s="579"/>
      <c r="T566" s="579"/>
      <c r="U566" s="579"/>
      <c r="V566" s="579"/>
      <c r="W566" s="579"/>
      <c r="X566" s="579"/>
      <c r="Y566" s="579"/>
      <c r="Z566" s="579"/>
    </row>
    <row r="567" spans="1:26" ht="12.75" customHeight="1">
      <c r="A567" s="579"/>
      <c r="B567" s="579"/>
      <c r="C567" s="579"/>
      <c r="D567" s="579"/>
      <c r="E567" s="579"/>
      <c r="F567" s="579"/>
      <c r="G567" s="579"/>
      <c r="H567" s="579"/>
      <c r="I567" s="579"/>
      <c r="J567" s="579"/>
      <c r="K567" s="579"/>
      <c r="L567" s="579"/>
      <c r="M567" s="579"/>
      <c r="N567" s="579"/>
      <c r="O567" s="579"/>
      <c r="P567" s="579"/>
      <c r="Q567" s="579"/>
      <c r="R567" s="579"/>
      <c r="S567" s="579"/>
      <c r="T567" s="579"/>
      <c r="U567" s="579"/>
      <c r="V567" s="579"/>
      <c r="W567" s="579"/>
      <c r="X567" s="579"/>
      <c r="Y567" s="579"/>
      <c r="Z567" s="579"/>
    </row>
    <row r="568" spans="1:26" ht="12.75" customHeight="1">
      <c r="A568" s="579"/>
      <c r="B568" s="579"/>
      <c r="C568" s="579"/>
      <c r="D568" s="579"/>
      <c r="E568" s="579"/>
      <c r="F568" s="579"/>
      <c r="G568" s="579"/>
      <c r="H568" s="579"/>
      <c r="I568" s="579"/>
      <c r="J568" s="579"/>
      <c r="K568" s="579"/>
      <c r="L568" s="579"/>
      <c r="M568" s="579"/>
      <c r="N568" s="579"/>
      <c r="O568" s="579"/>
      <c r="P568" s="579"/>
      <c r="Q568" s="579"/>
      <c r="R568" s="579"/>
      <c r="S568" s="579"/>
      <c r="T568" s="579"/>
      <c r="U568" s="579"/>
      <c r="V568" s="579"/>
      <c r="W568" s="579"/>
      <c r="X568" s="579"/>
      <c r="Y568" s="579"/>
      <c r="Z568" s="579"/>
    </row>
    <row r="569" spans="1:26" ht="12.75" customHeight="1">
      <c r="A569" s="579"/>
      <c r="B569" s="579"/>
      <c r="C569" s="579"/>
      <c r="D569" s="579"/>
      <c r="E569" s="579"/>
      <c r="F569" s="579"/>
      <c r="G569" s="579"/>
      <c r="H569" s="579"/>
      <c r="I569" s="579"/>
      <c r="J569" s="579"/>
      <c r="K569" s="579"/>
      <c r="L569" s="579"/>
      <c r="M569" s="579"/>
      <c r="N569" s="579"/>
      <c r="O569" s="579"/>
      <c r="P569" s="579"/>
      <c r="Q569" s="579"/>
      <c r="R569" s="579"/>
      <c r="S569" s="579"/>
      <c r="T569" s="579"/>
      <c r="U569" s="579"/>
      <c r="V569" s="579"/>
      <c r="W569" s="579"/>
      <c r="X569" s="579"/>
      <c r="Y569" s="579"/>
      <c r="Z569" s="579"/>
    </row>
    <row r="570" spans="1:26" ht="12.75" customHeight="1">
      <c r="A570" s="579"/>
      <c r="B570" s="579"/>
      <c r="C570" s="579"/>
      <c r="D570" s="579"/>
      <c r="E570" s="579"/>
      <c r="F570" s="579"/>
      <c r="G570" s="579"/>
      <c r="H570" s="579"/>
      <c r="I570" s="579"/>
      <c r="J570" s="579"/>
      <c r="K570" s="579"/>
      <c r="L570" s="579"/>
      <c r="M570" s="579"/>
      <c r="N570" s="579"/>
      <c r="O570" s="579"/>
      <c r="P570" s="579"/>
      <c r="Q570" s="579"/>
      <c r="R570" s="579"/>
      <c r="S570" s="579"/>
      <c r="T570" s="579"/>
      <c r="U570" s="579"/>
      <c r="V570" s="579"/>
      <c r="W570" s="579"/>
      <c r="X570" s="579"/>
      <c r="Y570" s="579"/>
      <c r="Z570" s="579"/>
    </row>
    <row r="571" spans="1:26" ht="12.75" customHeight="1">
      <c r="A571" s="579"/>
      <c r="B571" s="579"/>
      <c r="C571" s="579"/>
      <c r="D571" s="579"/>
      <c r="E571" s="579"/>
      <c r="F571" s="579"/>
      <c r="G571" s="579"/>
      <c r="H571" s="579"/>
      <c r="I571" s="579"/>
      <c r="J571" s="579"/>
      <c r="K571" s="579"/>
      <c r="L571" s="579"/>
      <c r="M571" s="579"/>
      <c r="N571" s="579"/>
      <c r="O571" s="579"/>
      <c r="P571" s="579"/>
      <c r="Q571" s="579"/>
      <c r="R571" s="579"/>
      <c r="S571" s="579"/>
      <c r="T571" s="579"/>
      <c r="U571" s="579"/>
      <c r="V571" s="579"/>
      <c r="W571" s="579"/>
      <c r="X571" s="579"/>
      <c r="Y571" s="579"/>
      <c r="Z571" s="579"/>
    </row>
    <row r="572" spans="1:26" ht="12.75" customHeight="1">
      <c r="A572" s="579"/>
      <c r="B572" s="579"/>
      <c r="C572" s="579"/>
      <c r="D572" s="579"/>
      <c r="E572" s="579"/>
      <c r="F572" s="579"/>
      <c r="G572" s="579"/>
      <c r="H572" s="579"/>
      <c r="I572" s="579"/>
      <c r="J572" s="579"/>
      <c r="K572" s="579"/>
      <c r="L572" s="579"/>
      <c r="M572" s="579"/>
      <c r="N572" s="579"/>
      <c r="O572" s="579"/>
      <c r="P572" s="579"/>
      <c r="Q572" s="579"/>
      <c r="R572" s="579"/>
      <c r="S572" s="579"/>
      <c r="T572" s="579"/>
      <c r="U572" s="579"/>
      <c r="V572" s="579"/>
      <c r="W572" s="579"/>
      <c r="X572" s="579"/>
      <c r="Y572" s="579"/>
      <c r="Z572" s="579"/>
    </row>
    <row r="573" spans="1:26" ht="12.75" customHeight="1">
      <c r="A573" s="579"/>
      <c r="B573" s="579"/>
      <c r="C573" s="579"/>
      <c r="D573" s="579"/>
      <c r="E573" s="579"/>
      <c r="F573" s="579"/>
      <c r="G573" s="579"/>
      <c r="H573" s="579"/>
      <c r="I573" s="579"/>
      <c r="J573" s="579"/>
      <c r="K573" s="579"/>
      <c r="L573" s="579"/>
      <c r="M573" s="579"/>
      <c r="N573" s="579"/>
      <c r="O573" s="579"/>
      <c r="P573" s="579"/>
      <c r="Q573" s="579"/>
      <c r="R573" s="579"/>
      <c r="S573" s="579"/>
      <c r="T573" s="579"/>
      <c r="U573" s="579"/>
      <c r="V573" s="579"/>
      <c r="W573" s="579"/>
      <c r="X573" s="579"/>
      <c r="Y573" s="579"/>
      <c r="Z573" s="579"/>
    </row>
    <row r="574" spans="1:26" ht="12.75" customHeight="1">
      <c r="A574" s="579"/>
      <c r="B574" s="579"/>
      <c r="C574" s="579"/>
      <c r="D574" s="579"/>
      <c r="E574" s="579"/>
      <c r="F574" s="579"/>
      <c r="G574" s="579"/>
      <c r="H574" s="579"/>
      <c r="I574" s="579"/>
      <c r="J574" s="579"/>
      <c r="K574" s="579"/>
      <c r="L574" s="579"/>
      <c r="M574" s="579"/>
      <c r="N574" s="579"/>
      <c r="O574" s="579"/>
      <c r="P574" s="579"/>
      <c r="Q574" s="579"/>
      <c r="R574" s="579"/>
      <c r="S574" s="579"/>
      <c r="T574" s="579"/>
      <c r="U574" s="579"/>
      <c r="V574" s="579"/>
      <c r="W574" s="579"/>
      <c r="X574" s="579"/>
      <c r="Y574" s="579"/>
      <c r="Z574" s="579"/>
    </row>
    <row r="575" spans="1:26" ht="12.75" customHeight="1">
      <c r="A575" s="579"/>
      <c r="B575" s="579"/>
      <c r="C575" s="579"/>
      <c r="D575" s="579"/>
      <c r="E575" s="579"/>
      <c r="F575" s="579"/>
      <c r="G575" s="579"/>
      <c r="H575" s="579"/>
      <c r="I575" s="579"/>
      <c r="J575" s="579"/>
      <c r="K575" s="579"/>
      <c r="L575" s="579"/>
      <c r="M575" s="579"/>
      <c r="N575" s="579"/>
      <c r="O575" s="579"/>
      <c r="P575" s="579"/>
      <c r="Q575" s="579"/>
      <c r="R575" s="579"/>
      <c r="S575" s="579"/>
      <c r="T575" s="579"/>
      <c r="U575" s="579"/>
      <c r="V575" s="579"/>
      <c r="W575" s="579"/>
      <c r="X575" s="579"/>
      <c r="Y575" s="579"/>
      <c r="Z575" s="579"/>
    </row>
    <row r="576" spans="1:26" ht="12.75" customHeight="1">
      <c r="A576" s="579"/>
      <c r="B576" s="579"/>
      <c r="C576" s="579"/>
      <c r="D576" s="579"/>
      <c r="E576" s="579"/>
      <c r="F576" s="579"/>
      <c r="G576" s="579"/>
      <c r="H576" s="579"/>
      <c r="I576" s="579"/>
      <c r="J576" s="579"/>
      <c r="K576" s="579"/>
      <c r="L576" s="579"/>
      <c r="M576" s="579"/>
      <c r="N576" s="579"/>
      <c r="O576" s="579"/>
      <c r="P576" s="579"/>
      <c r="Q576" s="579"/>
      <c r="R576" s="579"/>
      <c r="S576" s="579"/>
      <c r="T576" s="579"/>
      <c r="U576" s="579"/>
      <c r="V576" s="579"/>
      <c r="W576" s="579"/>
      <c r="X576" s="579"/>
      <c r="Y576" s="579"/>
      <c r="Z576" s="579"/>
    </row>
    <row r="577" spans="1:26" ht="12.75" customHeight="1">
      <c r="A577" s="579"/>
      <c r="B577" s="579"/>
      <c r="C577" s="579"/>
      <c r="D577" s="579"/>
      <c r="E577" s="579"/>
      <c r="F577" s="579"/>
      <c r="G577" s="579"/>
      <c r="H577" s="579"/>
      <c r="I577" s="579"/>
      <c r="J577" s="579"/>
      <c r="K577" s="579"/>
      <c r="L577" s="579"/>
      <c r="M577" s="579"/>
      <c r="N577" s="579"/>
      <c r="O577" s="579"/>
      <c r="P577" s="579"/>
      <c r="Q577" s="579"/>
      <c r="R577" s="579"/>
      <c r="S577" s="579"/>
      <c r="T577" s="579"/>
      <c r="U577" s="579"/>
      <c r="V577" s="579"/>
      <c r="W577" s="579"/>
      <c r="X577" s="579"/>
      <c r="Y577" s="579"/>
      <c r="Z577" s="579"/>
    </row>
    <row r="578" spans="1:26" ht="12.75" customHeight="1">
      <c r="A578" s="579"/>
      <c r="B578" s="579"/>
      <c r="C578" s="579"/>
      <c r="D578" s="579"/>
      <c r="E578" s="579"/>
      <c r="F578" s="579"/>
      <c r="G578" s="579"/>
      <c r="H578" s="579"/>
      <c r="I578" s="579"/>
      <c r="J578" s="579"/>
      <c r="K578" s="579"/>
      <c r="L578" s="579"/>
      <c r="M578" s="579"/>
      <c r="N578" s="579"/>
      <c r="O578" s="579"/>
      <c r="P578" s="579"/>
      <c r="Q578" s="579"/>
      <c r="R578" s="579"/>
      <c r="S578" s="579"/>
      <c r="T578" s="579"/>
      <c r="U578" s="579"/>
      <c r="V578" s="579"/>
      <c r="W578" s="579"/>
      <c r="X578" s="579"/>
      <c r="Y578" s="579"/>
      <c r="Z578" s="579"/>
    </row>
    <row r="579" spans="1:26" ht="12.75" customHeight="1">
      <c r="A579" s="579"/>
      <c r="B579" s="579"/>
      <c r="C579" s="579"/>
      <c r="D579" s="579"/>
      <c r="E579" s="579"/>
      <c r="F579" s="579"/>
      <c r="G579" s="579"/>
      <c r="H579" s="579"/>
      <c r="I579" s="579"/>
      <c r="J579" s="579"/>
      <c r="K579" s="579"/>
      <c r="L579" s="579"/>
      <c r="M579" s="579"/>
      <c r="N579" s="579"/>
      <c r="O579" s="579"/>
      <c r="P579" s="579"/>
      <c r="Q579" s="579"/>
      <c r="R579" s="579"/>
      <c r="S579" s="579"/>
      <c r="T579" s="579"/>
      <c r="U579" s="579"/>
      <c r="V579" s="579"/>
      <c r="W579" s="579"/>
      <c r="X579" s="579"/>
      <c r="Y579" s="579"/>
      <c r="Z579" s="579"/>
    </row>
    <row r="580" spans="1:26" ht="12.75" customHeight="1">
      <c r="A580" s="579"/>
      <c r="B580" s="579"/>
      <c r="C580" s="579"/>
      <c r="D580" s="579"/>
      <c r="E580" s="579"/>
      <c r="F580" s="579"/>
      <c r="G580" s="579"/>
      <c r="H580" s="579"/>
      <c r="I580" s="579"/>
      <c r="J580" s="579"/>
      <c r="K580" s="579"/>
      <c r="L580" s="579"/>
      <c r="M580" s="579"/>
      <c r="N580" s="579"/>
      <c r="O580" s="579"/>
      <c r="P580" s="579"/>
      <c r="Q580" s="579"/>
      <c r="R580" s="579"/>
      <c r="S580" s="579"/>
      <c r="T580" s="579"/>
      <c r="U580" s="579"/>
      <c r="V580" s="579"/>
      <c r="W580" s="579"/>
      <c r="X580" s="579"/>
      <c r="Y580" s="579"/>
      <c r="Z580" s="579"/>
    </row>
    <row r="581" spans="1:26" ht="12.75" customHeight="1">
      <c r="A581" s="579"/>
      <c r="B581" s="579"/>
      <c r="C581" s="579"/>
      <c r="D581" s="579"/>
      <c r="E581" s="579"/>
      <c r="F581" s="579"/>
      <c r="G581" s="579"/>
      <c r="H581" s="579"/>
      <c r="I581" s="579"/>
      <c r="J581" s="579"/>
      <c r="K581" s="579"/>
      <c r="L581" s="579"/>
      <c r="M581" s="579"/>
      <c r="N581" s="579"/>
      <c r="O581" s="579"/>
      <c r="P581" s="579"/>
      <c r="Q581" s="579"/>
      <c r="R581" s="579"/>
      <c r="S581" s="579"/>
      <c r="T581" s="579"/>
      <c r="U581" s="579"/>
      <c r="V581" s="579"/>
      <c r="W581" s="579"/>
      <c r="X581" s="579"/>
      <c r="Y581" s="579"/>
      <c r="Z581" s="579"/>
    </row>
    <row r="582" spans="1:26" ht="12.75" customHeight="1">
      <c r="A582" s="579"/>
      <c r="B582" s="579"/>
      <c r="C582" s="579"/>
      <c r="D582" s="579"/>
      <c r="E582" s="579"/>
      <c r="F582" s="579"/>
      <c r="G582" s="579"/>
      <c r="H582" s="579"/>
      <c r="I582" s="579"/>
      <c r="J582" s="579"/>
      <c r="K582" s="579"/>
      <c r="L582" s="579"/>
      <c r="M582" s="579"/>
      <c r="N582" s="579"/>
      <c r="O582" s="579"/>
      <c r="P582" s="579"/>
      <c r="Q582" s="579"/>
      <c r="R582" s="579"/>
      <c r="S582" s="579"/>
      <c r="T582" s="579"/>
      <c r="U582" s="579"/>
      <c r="V582" s="579"/>
      <c r="W582" s="579"/>
      <c r="X582" s="579"/>
      <c r="Y582" s="579"/>
      <c r="Z582" s="579"/>
    </row>
    <row r="583" spans="1:26" ht="12.75" customHeight="1">
      <c r="A583" s="579"/>
      <c r="B583" s="579"/>
      <c r="C583" s="579"/>
      <c r="D583" s="579"/>
      <c r="E583" s="579"/>
      <c r="F583" s="579"/>
      <c r="G583" s="579"/>
      <c r="H583" s="579"/>
      <c r="I583" s="579"/>
      <c r="J583" s="579"/>
      <c r="K583" s="579"/>
      <c r="L583" s="579"/>
      <c r="M583" s="579"/>
      <c r="N583" s="579"/>
      <c r="O583" s="579"/>
      <c r="P583" s="579"/>
      <c r="Q583" s="579"/>
      <c r="R583" s="579"/>
      <c r="S583" s="579"/>
      <c r="T583" s="579"/>
      <c r="U583" s="579"/>
      <c r="V583" s="579"/>
      <c r="W583" s="579"/>
      <c r="X583" s="579"/>
      <c r="Y583" s="579"/>
      <c r="Z583" s="579"/>
    </row>
    <row r="584" spans="1:26" ht="12.75" customHeight="1">
      <c r="A584" s="579"/>
      <c r="B584" s="579"/>
      <c r="C584" s="579"/>
      <c r="D584" s="579"/>
      <c r="E584" s="579"/>
      <c r="F584" s="579"/>
      <c r="G584" s="579"/>
      <c r="H584" s="579"/>
      <c r="I584" s="579"/>
      <c r="J584" s="579"/>
      <c r="K584" s="579"/>
      <c r="L584" s="579"/>
      <c r="M584" s="579"/>
      <c r="N584" s="579"/>
      <c r="O584" s="579"/>
      <c r="P584" s="579"/>
      <c r="Q584" s="579"/>
      <c r="R584" s="579"/>
      <c r="S584" s="579"/>
      <c r="T584" s="579"/>
      <c r="U584" s="579"/>
      <c r="V584" s="579"/>
      <c r="W584" s="579"/>
      <c r="X584" s="579"/>
      <c r="Y584" s="579"/>
      <c r="Z584" s="579"/>
    </row>
    <row r="585" spans="1:26" ht="12.75" customHeight="1">
      <c r="A585" s="579"/>
      <c r="B585" s="579"/>
      <c r="C585" s="579"/>
      <c r="D585" s="579"/>
      <c r="E585" s="579"/>
      <c r="F585" s="579"/>
      <c r="G585" s="579"/>
      <c r="H585" s="579"/>
      <c r="I585" s="579"/>
      <c r="J585" s="579"/>
      <c r="K585" s="579"/>
      <c r="L585" s="579"/>
      <c r="M585" s="579"/>
      <c r="N585" s="579"/>
      <c r="O585" s="579"/>
      <c r="P585" s="579"/>
      <c r="Q585" s="579"/>
      <c r="R585" s="579"/>
      <c r="S585" s="579"/>
      <c r="T585" s="579"/>
      <c r="U585" s="579"/>
      <c r="V585" s="579"/>
      <c r="W585" s="579"/>
      <c r="X585" s="579"/>
      <c r="Y585" s="579"/>
      <c r="Z585" s="579"/>
    </row>
    <row r="586" spans="1:26" ht="12.75" customHeight="1">
      <c r="A586" s="579"/>
      <c r="B586" s="579"/>
      <c r="C586" s="579"/>
      <c r="D586" s="579"/>
      <c r="E586" s="579"/>
      <c r="F586" s="579"/>
      <c r="G586" s="579"/>
      <c r="H586" s="579"/>
      <c r="I586" s="579"/>
      <c r="J586" s="579"/>
      <c r="K586" s="579"/>
      <c r="L586" s="579"/>
      <c r="M586" s="579"/>
      <c r="N586" s="579"/>
      <c r="O586" s="579"/>
      <c r="P586" s="579"/>
      <c r="Q586" s="579"/>
      <c r="R586" s="579"/>
      <c r="S586" s="579"/>
      <c r="T586" s="579"/>
      <c r="U586" s="579"/>
      <c r="V586" s="579"/>
      <c r="W586" s="579"/>
      <c r="X586" s="579"/>
      <c r="Y586" s="579"/>
      <c r="Z586" s="579"/>
    </row>
    <row r="587" spans="1:26" ht="12.75" customHeight="1">
      <c r="A587" s="579"/>
      <c r="B587" s="579"/>
      <c r="C587" s="579"/>
      <c r="D587" s="579"/>
      <c r="E587" s="579"/>
      <c r="F587" s="579"/>
      <c r="G587" s="579"/>
      <c r="H587" s="579"/>
      <c r="I587" s="579"/>
      <c r="J587" s="579"/>
      <c r="K587" s="579"/>
      <c r="L587" s="579"/>
      <c r="M587" s="579"/>
      <c r="N587" s="579"/>
      <c r="O587" s="579"/>
      <c r="P587" s="579"/>
      <c r="Q587" s="579"/>
      <c r="R587" s="579"/>
      <c r="S587" s="579"/>
      <c r="T587" s="579"/>
      <c r="U587" s="579"/>
      <c r="V587" s="579"/>
      <c r="W587" s="579"/>
      <c r="X587" s="579"/>
      <c r="Y587" s="579"/>
      <c r="Z587" s="579"/>
    </row>
    <row r="588" spans="1:26" ht="12.75" customHeight="1">
      <c r="A588" s="579"/>
      <c r="B588" s="579"/>
      <c r="C588" s="579"/>
      <c r="D588" s="579"/>
      <c r="E588" s="579"/>
      <c r="F588" s="579"/>
      <c r="G588" s="579"/>
      <c r="H588" s="579"/>
      <c r="I588" s="579"/>
      <c r="J588" s="579"/>
      <c r="K588" s="579"/>
      <c r="L588" s="579"/>
      <c r="M588" s="579"/>
      <c r="N588" s="579"/>
      <c r="O588" s="579"/>
      <c r="P588" s="579"/>
      <c r="Q588" s="579"/>
      <c r="R588" s="579"/>
      <c r="S588" s="579"/>
      <c r="T588" s="579"/>
      <c r="U588" s="579"/>
      <c r="V588" s="579"/>
      <c r="W588" s="579"/>
      <c r="X588" s="579"/>
      <c r="Y588" s="579"/>
      <c r="Z588" s="579"/>
    </row>
    <row r="589" spans="1:26" ht="12.75" customHeight="1">
      <c r="A589" s="579"/>
      <c r="B589" s="579"/>
      <c r="C589" s="579"/>
      <c r="D589" s="579"/>
      <c r="E589" s="579"/>
      <c r="F589" s="579"/>
      <c r="G589" s="579"/>
      <c r="H589" s="579"/>
      <c r="I589" s="579"/>
      <c r="J589" s="579"/>
      <c r="K589" s="579"/>
      <c r="L589" s="579"/>
      <c r="M589" s="579"/>
      <c r="N589" s="579"/>
      <c r="O589" s="579"/>
      <c r="P589" s="579"/>
      <c r="Q589" s="579"/>
      <c r="R589" s="579"/>
      <c r="S589" s="579"/>
      <c r="T589" s="579"/>
      <c r="U589" s="579"/>
      <c r="V589" s="579"/>
      <c r="W589" s="579"/>
      <c r="X589" s="579"/>
      <c r="Y589" s="579"/>
      <c r="Z589" s="579"/>
    </row>
    <row r="590" spans="1:26" ht="12.75" customHeight="1">
      <c r="A590" s="579"/>
      <c r="B590" s="579"/>
      <c r="C590" s="579"/>
      <c r="D590" s="579"/>
      <c r="E590" s="579"/>
      <c r="F590" s="579"/>
      <c r="G590" s="579"/>
      <c r="H590" s="579"/>
      <c r="I590" s="579"/>
      <c r="J590" s="579"/>
      <c r="K590" s="579"/>
      <c r="L590" s="579"/>
      <c r="M590" s="579"/>
      <c r="N590" s="579"/>
      <c r="O590" s="579"/>
      <c r="P590" s="579"/>
      <c r="Q590" s="579"/>
      <c r="R590" s="579"/>
      <c r="S590" s="579"/>
      <c r="T590" s="579"/>
      <c r="U590" s="579"/>
      <c r="V590" s="579"/>
      <c r="W590" s="579"/>
      <c r="X590" s="579"/>
      <c r="Y590" s="579"/>
      <c r="Z590" s="579"/>
    </row>
    <row r="591" spans="1:26" ht="12.75" customHeight="1">
      <c r="A591" s="579"/>
      <c r="B591" s="579"/>
      <c r="C591" s="579"/>
      <c r="D591" s="579"/>
      <c r="E591" s="579"/>
      <c r="F591" s="579"/>
      <c r="G591" s="579"/>
      <c r="H591" s="579"/>
      <c r="I591" s="579"/>
      <c r="J591" s="579"/>
      <c r="K591" s="579"/>
      <c r="L591" s="579"/>
      <c r="M591" s="579"/>
      <c r="N591" s="579"/>
      <c r="O591" s="579"/>
      <c r="P591" s="579"/>
      <c r="Q591" s="579"/>
      <c r="R591" s="579"/>
      <c r="S591" s="579"/>
      <c r="T591" s="579"/>
      <c r="U591" s="579"/>
      <c r="V591" s="579"/>
      <c r="W591" s="579"/>
      <c r="X591" s="579"/>
      <c r="Y591" s="579"/>
      <c r="Z591" s="579"/>
    </row>
    <row r="592" spans="1:26" ht="12.75" customHeight="1">
      <c r="A592" s="579"/>
      <c r="B592" s="579"/>
      <c r="C592" s="579"/>
      <c r="D592" s="579"/>
      <c r="E592" s="579"/>
      <c r="F592" s="579"/>
      <c r="G592" s="579"/>
      <c r="H592" s="579"/>
      <c r="I592" s="579"/>
      <c r="J592" s="579"/>
      <c r="K592" s="579"/>
      <c r="L592" s="579"/>
      <c r="M592" s="579"/>
      <c r="N592" s="579"/>
      <c r="O592" s="579"/>
      <c r="P592" s="579"/>
      <c r="Q592" s="579"/>
      <c r="R592" s="579"/>
      <c r="S592" s="579"/>
      <c r="T592" s="579"/>
      <c r="U592" s="579"/>
      <c r="V592" s="579"/>
      <c r="W592" s="579"/>
      <c r="X592" s="579"/>
      <c r="Y592" s="579"/>
      <c r="Z592" s="579"/>
    </row>
    <row r="593" spans="1:26" ht="12.75" customHeight="1">
      <c r="A593" s="579"/>
      <c r="B593" s="579"/>
      <c r="C593" s="579"/>
      <c r="D593" s="579"/>
      <c r="E593" s="579"/>
      <c r="F593" s="579"/>
      <c r="G593" s="579"/>
      <c r="H593" s="579"/>
      <c r="I593" s="579"/>
      <c r="J593" s="579"/>
      <c r="K593" s="579"/>
      <c r="L593" s="579"/>
      <c r="M593" s="579"/>
      <c r="N593" s="579"/>
      <c r="O593" s="579"/>
      <c r="P593" s="579"/>
      <c r="Q593" s="579"/>
      <c r="R593" s="579"/>
      <c r="S593" s="579"/>
      <c r="T593" s="579"/>
      <c r="U593" s="579"/>
      <c r="V593" s="579"/>
      <c r="W593" s="579"/>
      <c r="X593" s="579"/>
      <c r="Y593" s="579"/>
      <c r="Z593" s="579"/>
    </row>
    <row r="594" spans="1:26" ht="12.75" customHeight="1">
      <c r="A594" s="579"/>
      <c r="B594" s="579"/>
      <c r="C594" s="579"/>
      <c r="D594" s="579"/>
      <c r="E594" s="579"/>
      <c r="F594" s="579"/>
      <c r="G594" s="579"/>
      <c r="H594" s="579"/>
      <c r="I594" s="579"/>
      <c r="J594" s="579"/>
      <c r="K594" s="579"/>
      <c r="L594" s="579"/>
      <c r="M594" s="579"/>
      <c r="N594" s="579"/>
      <c r="O594" s="579"/>
      <c r="P594" s="579"/>
      <c r="Q594" s="579"/>
      <c r="R594" s="579"/>
      <c r="S594" s="579"/>
      <c r="T594" s="579"/>
      <c r="U594" s="579"/>
      <c r="V594" s="579"/>
      <c r="W594" s="579"/>
      <c r="X594" s="579"/>
      <c r="Y594" s="579"/>
      <c r="Z594" s="579"/>
    </row>
    <row r="595" spans="1:26" ht="12.75" customHeight="1">
      <c r="A595" s="579"/>
      <c r="B595" s="579"/>
      <c r="C595" s="579"/>
      <c r="D595" s="579"/>
      <c r="E595" s="579"/>
      <c r="F595" s="579"/>
      <c r="G595" s="579"/>
      <c r="H595" s="579"/>
      <c r="I595" s="579"/>
      <c r="J595" s="579"/>
      <c r="K595" s="579"/>
      <c r="L595" s="579"/>
      <c r="M595" s="579"/>
      <c r="N595" s="579"/>
      <c r="O595" s="579"/>
      <c r="P595" s="579"/>
      <c r="Q595" s="579"/>
      <c r="R595" s="579"/>
      <c r="S595" s="579"/>
      <c r="T595" s="579"/>
      <c r="U595" s="579"/>
      <c r="V595" s="579"/>
      <c r="W595" s="579"/>
      <c r="X595" s="579"/>
      <c r="Y595" s="579"/>
      <c r="Z595" s="579"/>
    </row>
    <row r="596" spans="1:26" ht="12.75" customHeight="1">
      <c r="A596" s="579"/>
      <c r="B596" s="579"/>
      <c r="C596" s="579"/>
      <c r="D596" s="579"/>
      <c r="E596" s="579"/>
      <c r="F596" s="579"/>
      <c r="G596" s="579"/>
      <c r="H596" s="579"/>
      <c r="I596" s="579"/>
      <c r="J596" s="579"/>
      <c r="K596" s="579"/>
      <c r="L596" s="579"/>
      <c r="M596" s="579"/>
      <c r="N596" s="579"/>
      <c r="O596" s="579"/>
      <c r="P596" s="579"/>
      <c r="Q596" s="579"/>
      <c r="R596" s="579"/>
      <c r="S596" s="579"/>
      <c r="T596" s="579"/>
      <c r="U596" s="579"/>
      <c r="V596" s="579"/>
      <c r="W596" s="579"/>
      <c r="X596" s="579"/>
      <c r="Y596" s="579"/>
      <c r="Z596" s="579"/>
    </row>
    <row r="597" spans="1:26" ht="12.75" customHeight="1">
      <c r="A597" s="579"/>
      <c r="B597" s="579"/>
      <c r="C597" s="579"/>
      <c r="D597" s="579"/>
      <c r="E597" s="579"/>
      <c r="F597" s="579"/>
      <c r="G597" s="579"/>
      <c r="H597" s="579"/>
      <c r="I597" s="579"/>
      <c r="J597" s="579"/>
      <c r="K597" s="579"/>
      <c r="L597" s="579"/>
      <c r="M597" s="579"/>
      <c r="N597" s="579"/>
      <c r="O597" s="579"/>
      <c r="P597" s="579"/>
      <c r="Q597" s="579"/>
      <c r="R597" s="579"/>
      <c r="S597" s="579"/>
      <c r="T597" s="579"/>
      <c r="U597" s="579"/>
      <c r="V597" s="579"/>
      <c r="W597" s="579"/>
      <c r="X597" s="579"/>
      <c r="Y597" s="579"/>
      <c r="Z597" s="579"/>
    </row>
    <row r="598" spans="1:26" ht="12.75" customHeight="1">
      <c r="A598" s="579"/>
      <c r="B598" s="579"/>
      <c r="C598" s="579"/>
      <c r="D598" s="579"/>
      <c r="E598" s="579"/>
      <c r="F598" s="579"/>
      <c r="G598" s="579"/>
      <c r="H598" s="579"/>
      <c r="I598" s="579"/>
      <c r="J598" s="579"/>
      <c r="K598" s="579"/>
      <c r="L598" s="579"/>
      <c r="M598" s="579"/>
      <c r="N598" s="579"/>
      <c r="O598" s="579"/>
      <c r="P598" s="579"/>
      <c r="Q598" s="579"/>
      <c r="R598" s="579"/>
      <c r="S598" s="579"/>
      <c r="T598" s="579"/>
      <c r="U598" s="579"/>
      <c r="V598" s="579"/>
      <c r="W598" s="579"/>
      <c r="X598" s="579"/>
      <c r="Y598" s="579"/>
      <c r="Z598" s="579"/>
    </row>
    <row r="599" spans="1:26" ht="12.75" customHeight="1">
      <c r="A599" s="579"/>
      <c r="B599" s="579"/>
      <c r="C599" s="579"/>
      <c r="D599" s="579"/>
      <c r="E599" s="579"/>
      <c r="F599" s="579"/>
      <c r="G599" s="579"/>
      <c r="H599" s="579"/>
      <c r="I599" s="579"/>
      <c r="J599" s="579"/>
      <c r="K599" s="579"/>
      <c r="L599" s="579"/>
      <c r="M599" s="579"/>
      <c r="N599" s="579"/>
      <c r="O599" s="579"/>
      <c r="P599" s="579"/>
      <c r="Q599" s="579"/>
      <c r="R599" s="579"/>
      <c r="S599" s="579"/>
      <c r="T599" s="579"/>
      <c r="U599" s="579"/>
      <c r="V599" s="579"/>
      <c r="W599" s="579"/>
      <c r="X599" s="579"/>
      <c r="Y599" s="579"/>
      <c r="Z599" s="579"/>
    </row>
    <row r="600" spans="1:26" ht="12.75" customHeight="1">
      <c r="A600" s="579"/>
      <c r="B600" s="579"/>
      <c r="C600" s="579"/>
      <c r="D600" s="579"/>
      <c r="E600" s="579"/>
      <c r="F600" s="579"/>
      <c r="G600" s="579"/>
      <c r="H600" s="579"/>
      <c r="I600" s="579"/>
      <c r="J600" s="579"/>
      <c r="K600" s="579"/>
      <c r="L600" s="579"/>
      <c r="M600" s="579"/>
      <c r="N600" s="579"/>
      <c r="O600" s="579"/>
      <c r="P600" s="579"/>
      <c r="Q600" s="579"/>
      <c r="R600" s="579"/>
      <c r="S600" s="579"/>
      <c r="T600" s="579"/>
      <c r="U600" s="579"/>
      <c r="V600" s="579"/>
      <c r="W600" s="579"/>
      <c r="X600" s="579"/>
      <c r="Y600" s="579"/>
      <c r="Z600" s="579"/>
    </row>
    <row r="601" spans="1:26" ht="12.75" customHeight="1">
      <c r="A601" s="579"/>
      <c r="B601" s="579"/>
      <c r="C601" s="579"/>
      <c r="D601" s="579"/>
      <c r="E601" s="579"/>
      <c r="F601" s="579"/>
      <c r="G601" s="579"/>
      <c r="H601" s="579"/>
      <c r="I601" s="579"/>
      <c r="J601" s="579"/>
      <c r="K601" s="579"/>
      <c r="L601" s="579"/>
      <c r="M601" s="579"/>
      <c r="N601" s="579"/>
      <c r="O601" s="579"/>
      <c r="P601" s="579"/>
      <c r="Q601" s="579"/>
      <c r="R601" s="579"/>
      <c r="S601" s="579"/>
      <c r="T601" s="579"/>
      <c r="U601" s="579"/>
      <c r="V601" s="579"/>
      <c r="W601" s="579"/>
      <c r="X601" s="579"/>
      <c r="Y601" s="579"/>
      <c r="Z601" s="579"/>
    </row>
    <row r="602" spans="1:26" ht="12.75" customHeight="1">
      <c r="A602" s="579"/>
      <c r="B602" s="579"/>
      <c r="C602" s="579"/>
      <c r="D602" s="579"/>
      <c r="E602" s="579"/>
      <c r="F602" s="579"/>
      <c r="G602" s="579"/>
      <c r="H602" s="579"/>
      <c r="I602" s="579"/>
      <c r="J602" s="579"/>
      <c r="K602" s="579"/>
      <c r="L602" s="579"/>
      <c r="M602" s="579"/>
      <c r="N602" s="579"/>
      <c r="O602" s="579"/>
      <c r="P602" s="579"/>
      <c r="Q602" s="579"/>
      <c r="R602" s="579"/>
      <c r="S602" s="579"/>
      <c r="T602" s="579"/>
      <c r="U602" s="579"/>
      <c r="V602" s="579"/>
      <c r="W602" s="579"/>
      <c r="X602" s="579"/>
      <c r="Y602" s="579"/>
      <c r="Z602" s="579"/>
    </row>
    <row r="603" spans="1:26" ht="12.75" customHeight="1">
      <c r="A603" s="579"/>
      <c r="B603" s="579"/>
      <c r="C603" s="579"/>
      <c r="D603" s="579"/>
      <c r="E603" s="579"/>
      <c r="F603" s="579"/>
      <c r="G603" s="579"/>
      <c r="H603" s="579"/>
      <c r="I603" s="579"/>
      <c r="J603" s="579"/>
      <c r="K603" s="579"/>
      <c r="L603" s="579"/>
      <c r="M603" s="579"/>
      <c r="N603" s="579"/>
      <c r="O603" s="579"/>
      <c r="P603" s="579"/>
      <c r="Q603" s="579"/>
      <c r="R603" s="579"/>
      <c r="S603" s="579"/>
      <c r="T603" s="579"/>
      <c r="U603" s="579"/>
      <c r="V603" s="579"/>
      <c r="W603" s="579"/>
      <c r="X603" s="579"/>
      <c r="Y603" s="579"/>
      <c r="Z603" s="579"/>
    </row>
    <row r="604" spans="1:26" ht="12.75" customHeight="1">
      <c r="A604" s="579"/>
      <c r="B604" s="579"/>
      <c r="C604" s="579"/>
      <c r="D604" s="579"/>
      <c r="E604" s="579"/>
      <c r="F604" s="579"/>
      <c r="G604" s="579"/>
      <c r="H604" s="579"/>
      <c r="I604" s="579"/>
      <c r="J604" s="579"/>
      <c r="K604" s="579"/>
      <c r="L604" s="579"/>
      <c r="M604" s="579"/>
      <c r="N604" s="579"/>
      <c r="O604" s="579"/>
      <c r="P604" s="579"/>
      <c r="Q604" s="579"/>
      <c r="R604" s="579"/>
      <c r="S604" s="579"/>
      <c r="T604" s="579"/>
      <c r="U604" s="579"/>
      <c r="V604" s="579"/>
      <c r="W604" s="579"/>
      <c r="X604" s="579"/>
      <c r="Y604" s="579"/>
      <c r="Z604" s="579"/>
    </row>
    <row r="605" spans="1:26" ht="12.75" customHeight="1">
      <c r="A605" s="579"/>
      <c r="B605" s="579"/>
      <c r="C605" s="579"/>
      <c r="D605" s="579"/>
      <c r="E605" s="579"/>
      <c r="F605" s="579"/>
      <c r="G605" s="579"/>
      <c r="H605" s="579"/>
      <c r="I605" s="579"/>
      <c r="J605" s="579"/>
      <c r="K605" s="579"/>
      <c r="L605" s="579"/>
      <c r="M605" s="579"/>
      <c r="N605" s="579"/>
      <c r="O605" s="579"/>
      <c r="P605" s="579"/>
      <c r="Q605" s="579"/>
      <c r="R605" s="579"/>
      <c r="S605" s="579"/>
      <c r="T605" s="579"/>
      <c r="U605" s="579"/>
      <c r="V605" s="579"/>
      <c r="W605" s="579"/>
      <c r="X605" s="579"/>
      <c r="Y605" s="579"/>
      <c r="Z605" s="579"/>
    </row>
    <row r="606" spans="1:26" ht="12.75" customHeight="1">
      <c r="A606" s="579"/>
      <c r="B606" s="579"/>
      <c r="C606" s="579"/>
      <c r="D606" s="579"/>
      <c r="E606" s="579"/>
      <c r="F606" s="579"/>
      <c r="G606" s="579"/>
      <c r="H606" s="579"/>
      <c r="I606" s="579"/>
      <c r="J606" s="579"/>
      <c r="K606" s="579"/>
      <c r="L606" s="579"/>
      <c r="M606" s="579"/>
      <c r="N606" s="579"/>
      <c r="O606" s="579"/>
      <c r="P606" s="579"/>
      <c r="Q606" s="579"/>
      <c r="R606" s="579"/>
      <c r="S606" s="579"/>
      <c r="T606" s="579"/>
      <c r="U606" s="579"/>
      <c r="V606" s="579"/>
      <c r="W606" s="579"/>
      <c r="X606" s="579"/>
      <c r="Y606" s="579"/>
      <c r="Z606" s="579"/>
    </row>
    <row r="607" spans="1:26" ht="12.75" customHeight="1">
      <c r="A607" s="579"/>
      <c r="B607" s="579"/>
      <c r="C607" s="579"/>
      <c r="D607" s="579"/>
      <c r="E607" s="579"/>
      <c r="F607" s="579"/>
      <c r="G607" s="579"/>
      <c r="H607" s="579"/>
      <c r="I607" s="579"/>
      <c r="J607" s="579"/>
      <c r="K607" s="579"/>
      <c r="L607" s="579"/>
      <c r="M607" s="579"/>
      <c r="N607" s="579"/>
      <c r="O607" s="579"/>
      <c r="P607" s="579"/>
      <c r="Q607" s="579"/>
      <c r="R607" s="579"/>
      <c r="S607" s="579"/>
      <c r="T607" s="579"/>
      <c r="U607" s="579"/>
      <c r="V607" s="579"/>
      <c r="W607" s="579"/>
      <c r="X607" s="579"/>
      <c r="Y607" s="579"/>
      <c r="Z607" s="579"/>
    </row>
    <row r="608" spans="1:26" ht="12.75" customHeight="1">
      <c r="A608" s="579"/>
      <c r="B608" s="579"/>
      <c r="C608" s="579"/>
      <c r="D608" s="579"/>
      <c r="E608" s="579"/>
      <c r="F608" s="579"/>
      <c r="G608" s="579"/>
      <c r="H608" s="579"/>
      <c r="I608" s="579"/>
      <c r="J608" s="579"/>
      <c r="K608" s="579"/>
      <c r="L608" s="579"/>
      <c r="M608" s="579"/>
      <c r="N608" s="579"/>
      <c r="O608" s="579"/>
      <c r="P608" s="579"/>
      <c r="Q608" s="579"/>
      <c r="R608" s="579"/>
      <c r="S608" s="579"/>
      <c r="T608" s="579"/>
      <c r="U608" s="579"/>
      <c r="V608" s="579"/>
      <c r="W608" s="579"/>
      <c r="X608" s="579"/>
      <c r="Y608" s="579"/>
      <c r="Z608" s="579"/>
    </row>
    <row r="609" spans="1:26" ht="12.75" customHeight="1">
      <c r="A609" s="579"/>
      <c r="B609" s="579"/>
      <c r="C609" s="579"/>
      <c r="D609" s="579"/>
      <c r="E609" s="579"/>
      <c r="F609" s="579"/>
      <c r="G609" s="579"/>
      <c r="H609" s="579"/>
      <c r="I609" s="579"/>
      <c r="J609" s="579"/>
      <c r="K609" s="579"/>
      <c r="L609" s="579"/>
      <c r="M609" s="579"/>
      <c r="N609" s="579"/>
      <c r="O609" s="579"/>
      <c r="P609" s="579"/>
      <c r="Q609" s="579"/>
      <c r="R609" s="579"/>
      <c r="S609" s="579"/>
      <c r="T609" s="579"/>
      <c r="U609" s="579"/>
      <c r="V609" s="579"/>
      <c r="W609" s="579"/>
      <c r="X609" s="579"/>
      <c r="Y609" s="579"/>
      <c r="Z609" s="579"/>
    </row>
    <row r="610" spans="1:26" ht="12.75" customHeight="1">
      <c r="A610" s="579"/>
      <c r="B610" s="579"/>
      <c r="C610" s="579"/>
      <c r="D610" s="579"/>
      <c r="E610" s="579"/>
      <c r="F610" s="579"/>
      <c r="G610" s="579"/>
      <c r="H610" s="579"/>
      <c r="I610" s="579"/>
      <c r="J610" s="579"/>
      <c r="K610" s="579"/>
      <c r="L610" s="579"/>
      <c r="M610" s="579"/>
      <c r="N610" s="579"/>
      <c r="O610" s="579"/>
      <c r="P610" s="579"/>
      <c r="Q610" s="579"/>
      <c r="R610" s="579"/>
      <c r="S610" s="579"/>
      <c r="T610" s="579"/>
      <c r="U610" s="579"/>
      <c r="V610" s="579"/>
      <c r="W610" s="579"/>
      <c r="X610" s="579"/>
      <c r="Y610" s="579"/>
      <c r="Z610" s="579"/>
    </row>
    <row r="611" spans="1:26" ht="12.75" customHeight="1">
      <c r="A611" s="579"/>
      <c r="B611" s="579"/>
      <c r="C611" s="579"/>
      <c r="D611" s="579"/>
      <c r="E611" s="579"/>
      <c r="F611" s="579"/>
      <c r="G611" s="579"/>
      <c r="H611" s="579"/>
      <c r="I611" s="579"/>
      <c r="J611" s="579"/>
      <c r="K611" s="579"/>
      <c r="L611" s="579"/>
      <c r="M611" s="579"/>
      <c r="N611" s="579"/>
      <c r="O611" s="579"/>
      <c r="P611" s="579"/>
      <c r="Q611" s="579"/>
      <c r="R611" s="579"/>
      <c r="S611" s="579"/>
      <c r="T611" s="579"/>
      <c r="U611" s="579"/>
      <c r="V611" s="579"/>
      <c r="W611" s="579"/>
      <c r="X611" s="579"/>
      <c r="Y611" s="579"/>
      <c r="Z611" s="579"/>
    </row>
    <row r="612" spans="1:26" ht="12.75" customHeight="1">
      <c r="A612" s="579"/>
      <c r="B612" s="579"/>
      <c r="C612" s="579"/>
      <c r="D612" s="579"/>
      <c r="E612" s="579"/>
      <c r="F612" s="579"/>
      <c r="G612" s="579"/>
      <c r="H612" s="579"/>
      <c r="I612" s="579"/>
      <c r="J612" s="579"/>
      <c r="K612" s="579"/>
      <c r="L612" s="579"/>
      <c r="M612" s="579"/>
      <c r="N612" s="579"/>
      <c r="O612" s="579"/>
      <c r="P612" s="579"/>
      <c r="Q612" s="579"/>
      <c r="R612" s="579"/>
      <c r="S612" s="579"/>
      <c r="T612" s="579"/>
      <c r="U612" s="579"/>
      <c r="V612" s="579"/>
      <c r="W612" s="579"/>
      <c r="X612" s="579"/>
      <c r="Y612" s="579"/>
      <c r="Z612" s="579"/>
    </row>
    <row r="613" spans="1:26" ht="12.75" customHeight="1">
      <c r="A613" s="579"/>
      <c r="B613" s="579"/>
      <c r="C613" s="579"/>
      <c r="D613" s="579"/>
      <c r="E613" s="579"/>
      <c r="F613" s="579"/>
      <c r="G613" s="579"/>
      <c r="H613" s="579"/>
      <c r="I613" s="579"/>
      <c r="J613" s="579"/>
      <c r="K613" s="579"/>
      <c r="L613" s="579"/>
      <c r="M613" s="579"/>
      <c r="N613" s="579"/>
      <c r="O613" s="579"/>
      <c r="P613" s="579"/>
      <c r="Q613" s="579"/>
      <c r="R613" s="579"/>
      <c r="S613" s="579"/>
      <c r="T613" s="579"/>
      <c r="U613" s="579"/>
      <c r="V613" s="579"/>
      <c r="W613" s="579"/>
      <c r="X613" s="579"/>
      <c r="Y613" s="579"/>
      <c r="Z613" s="579"/>
    </row>
    <row r="614" spans="1:26" ht="12.75" customHeight="1">
      <c r="A614" s="579"/>
      <c r="B614" s="579"/>
      <c r="C614" s="579"/>
      <c r="D614" s="579"/>
      <c r="E614" s="579"/>
      <c r="F614" s="579"/>
      <c r="G614" s="579"/>
      <c r="H614" s="579"/>
      <c r="I614" s="579"/>
      <c r="J614" s="579"/>
      <c r="K614" s="579"/>
      <c r="L614" s="579"/>
      <c r="M614" s="579"/>
      <c r="N614" s="579"/>
      <c r="O614" s="579"/>
      <c r="P614" s="579"/>
      <c r="Q614" s="579"/>
      <c r="R614" s="579"/>
      <c r="S614" s="579"/>
      <c r="T614" s="579"/>
      <c r="U614" s="579"/>
      <c r="V614" s="579"/>
      <c r="W614" s="579"/>
      <c r="X614" s="579"/>
      <c r="Y614" s="579"/>
      <c r="Z614" s="579"/>
    </row>
    <row r="615" spans="1:26" ht="12.75" customHeight="1">
      <c r="A615" s="579"/>
      <c r="B615" s="579"/>
      <c r="C615" s="579"/>
      <c r="D615" s="579"/>
      <c r="E615" s="579"/>
      <c r="F615" s="579"/>
      <c r="G615" s="579"/>
      <c r="H615" s="579"/>
      <c r="I615" s="579"/>
      <c r="J615" s="579"/>
      <c r="K615" s="579"/>
      <c r="L615" s="579"/>
      <c r="M615" s="579"/>
      <c r="N615" s="579"/>
      <c r="O615" s="579"/>
      <c r="P615" s="579"/>
      <c r="Q615" s="579"/>
      <c r="R615" s="579"/>
      <c r="S615" s="579"/>
      <c r="T615" s="579"/>
      <c r="U615" s="579"/>
      <c r="V615" s="579"/>
      <c r="W615" s="579"/>
      <c r="X615" s="579"/>
      <c r="Y615" s="579"/>
      <c r="Z615" s="579"/>
    </row>
    <row r="616" spans="1:26" ht="12.75" customHeight="1">
      <c r="A616" s="579"/>
      <c r="B616" s="579"/>
      <c r="C616" s="579"/>
      <c r="D616" s="579"/>
      <c r="E616" s="579"/>
      <c r="F616" s="579"/>
      <c r="G616" s="579"/>
      <c r="H616" s="579"/>
      <c r="I616" s="579"/>
      <c r="J616" s="579"/>
      <c r="K616" s="579"/>
      <c r="L616" s="579"/>
      <c r="M616" s="579"/>
      <c r="N616" s="579"/>
      <c r="O616" s="579"/>
      <c r="P616" s="579"/>
      <c r="Q616" s="579"/>
      <c r="R616" s="579"/>
      <c r="S616" s="579"/>
      <c r="T616" s="579"/>
      <c r="U616" s="579"/>
      <c r="V616" s="579"/>
      <c r="W616" s="579"/>
      <c r="X616" s="579"/>
      <c r="Y616" s="579"/>
      <c r="Z616" s="579"/>
    </row>
    <row r="617" spans="1:26" ht="12.75" customHeight="1">
      <c r="A617" s="579"/>
      <c r="B617" s="579"/>
      <c r="C617" s="579"/>
      <c r="D617" s="579"/>
      <c r="E617" s="579"/>
      <c r="F617" s="579"/>
      <c r="G617" s="579"/>
      <c r="H617" s="579"/>
      <c r="I617" s="579"/>
      <c r="J617" s="579"/>
      <c r="K617" s="579"/>
      <c r="L617" s="579"/>
      <c r="M617" s="579"/>
      <c r="N617" s="579"/>
      <c r="O617" s="579"/>
      <c r="P617" s="579"/>
      <c r="Q617" s="579"/>
      <c r="R617" s="579"/>
      <c r="S617" s="579"/>
      <c r="T617" s="579"/>
      <c r="U617" s="579"/>
      <c r="V617" s="579"/>
      <c r="W617" s="579"/>
      <c r="X617" s="579"/>
      <c r="Y617" s="579"/>
      <c r="Z617" s="579"/>
    </row>
    <row r="618" spans="1:26" ht="12.75" customHeight="1">
      <c r="A618" s="579"/>
      <c r="B618" s="579"/>
      <c r="C618" s="579"/>
      <c r="D618" s="579"/>
      <c r="E618" s="579"/>
      <c r="F618" s="579"/>
      <c r="G618" s="579"/>
      <c r="H618" s="579"/>
      <c r="I618" s="579"/>
      <c r="J618" s="579"/>
      <c r="K618" s="579"/>
      <c r="L618" s="579"/>
      <c r="M618" s="579"/>
      <c r="N618" s="579"/>
      <c r="O618" s="579"/>
      <c r="P618" s="579"/>
      <c r="Q618" s="579"/>
      <c r="R618" s="579"/>
      <c r="S618" s="579"/>
      <c r="T618" s="579"/>
      <c r="U618" s="579"/>
      <c r="V618" s="579"/>
      <c r="W618" s="579"/>
      <c r="X618" s="579"/>
      <c r="Y618" s="579"/>
      <c r="Z618" s="579"/>
    </row>
    <row r="619" spans="1:26" ht="12.75" customHeight="1">
      <c r="A619" s="579"/>
      <c r="B619" s="579"/>
      <c r="C619" s="579"/>
      <c r="D619" s="579"/>
      <c r="E619" s="579"/>
      <c r="F619" s="579"/>
      <c r="G619" s="579"/>
      <c r="H619" s="579"/>
      <c r="I619" s="579"/>
      <c r="J619" s="579"/>
      <c r="K619" s="579"/>
      <c r="L619" s="579"/>
      <c r="M619" s="579"/>
      <c r="N619" s="579"/>
      <c r="O619" s="579"/>
      <c r="P619" s="579"/>
      <c r="Q619" s="579"/>
      <c r="R619" s="579"/>
      <c r="S619" s="579"/>
      <c r="T619" s="579"/>
      <c r="U619" s="579"/>
      <c r="V619" s="579"/>
      <c r="W619" s="579"/>
      <c r="X619" s="579"/>
      <c r="Y619" s="579"/>
      <c r="Z619" s="579"/>
    </row>
    <row r="620" spans="1:26" ht="12.75" customHeight="1">
      <c r="A620" s="579"/>
      <c r="B620" s="579"/>
      <c r="C620" s="579"/>
      <c r="D620" s="579"/>
      <c r="E620" s="579"/>
      <c r="F620" s="579"/>
      <c r="G620" s="579"/>
      <c r="H620" s="579"/>
      <c r="I620" s="579"/>
      <c r="J620" s="579"/>
      <c r="K620" s="579"/>
      <c r="L620" s="579"/>
      <c r="M620" s="579"/>
      <c r="N620" s="579"/>
      <c r="O620" s="579"/>
      <c r="P620" s="579"/>
      <c r="Q620" s="579"/>
      <c r="R620" s="579"/>
      <c r="S620" s="579"/>
      <c r="T620" s="579"/>
      <c r="U620" s="579"/>
      <c r="V620" s="579"/>
      <c r="W620" s="579"/>
      <c r="X620" s="579"/>
      <c r="Y620" s="579"/>
      <c r="Z620" s="579"/>
    </row>
    <row r="621" spans="1:26" ht="12.75" customHeight="1">
      <c r="A621" s="579"/>
      <c r="B621" s="579"/>
      <c r="C621" s="579"/>
      <c r="D621" s="579"/>
      <c r="E621" s="579"/>
      <c r="F621" s="579"/>
      <c r="G621" s="579"/>
      <c r="H621" s="579"/>
      <c r="I621" s="579"/>
      <c r="J621" s="579"/>
      <c r="K621" s="579"/>
      <c r="L621" s="579"/>
      <c r="M621" s="579"/>
      <c r="N621" s="579"/>
      <c r="O621" s="579"/>
      <c r="P621" s="579"/>
      <c r="Q621" s="579"/>
      <c r="R621" s="579"/>
      <c r="S621" s="579"/>
      <c r="T621" s="579"/>
      <c r="U621" s="579"/>
      <c r="V621" s="579"/>
      <c r="W621" s="579"/>
      <c r="X621" s="579"/>
      <c r="Y621" s="579"/>
      <c r="Z621" s="579"/>
    </row>
    <row r="622" spans="1:26" ht="12.75" customHeight="1">
      <c r="A622" s="579"/>
      <c r="B622" s="579"/>
      <c r="C622" s="579"/>
      <c r="D622" s="579"/>
      <c r="E622" s="579"/>
      <c r="F622" s="579"/>
      <c r="G622" s="579"/>
      <c r="H622" s="579"/>
      <c r="I622" s="579"/>
      <c r="J622" s="579"/>
      <c r="K622" s="579"/>
      <c r="L622" s="579"/>
      <c r="M622" s="579"/>
      <c r="N622" s="579"/>
      <c r="O622" s="579"/>
      <c r="P622" s="579"/>
      <c r="Q622" s="579"/>
      <c r="R622" s="579"/>
      <c r="S622" s="579"/>
      <c r="T622" s="579"/>
      <c r="U622" s="579"/>
      <c r="V622" s="579"/>
      <c r="W622" s="579"/>
      <c r="X622" s="579"/>
      <c r="Y622" s="579"/>
      <c r="Z622" s="579"/>
    </row>
    <row r="623" spans="1:26" ht="12.75" customHeight="1">
      <c r="A623" s="579"/>
      <c r="B623" s="579"/>
      <c r="C623" s="579"/>
      <c r="D623" s="579"/>
      <c r="E623" s="579"/>
      <c r="F623" s="579"/>
      <c r="G623" s="579"/>
      <c r="H623" s="579"/>
      <c r="I623" s="579"/>
      <c r="J623" s="579"/>
      <c r="K623" s="579"/>
      <c r="L623" s="579"/>
      <c r="M623" s="579"/>
      <c r="N623" s="579"/>
      <c r="O623" s="579"/>
      <c r="P623" s="579"/>
      <c r="Q623" s="579"/>
      <c r="R623" s="579"/>
      <c r="S623" s="579"/>
      <c r="T623" s="579"/>
      <c r="U623" s="579"/>
      <c r="V623" s="579"/>
      <c r="W623" s="579"/>
      <c r="X623" s="579"/>
      <c r="Y623" s="579"/>
      <c r="Z623" s="579"/>
    </row>
    <row r="624" spans="1:26" ht="12.75" customHeight="1">
      <c r="A624" s="579"/>
      <c r="B624" s="579"/>
      <c r="C624" s="579"/>
      <c r="D624" s="579"/>
      <c r="E624" s="579"/>
      <c r="F624" s="579"/>
      <c r="G624" s="579"/>
      <c r="H624" s="579"/>
      <c r="I624" s="579"/>
      <c r="J624" s="579"/>
      <c r="K624" s="579"/>
      <c r="L624" s="579"/>
      <c r="M624" s="579"/>
      <c r="N624" s="579"/>
      <c r="O624" s="579"/>
      <c r="P624" s="579"/>
      <c r="Q624" s="579"/>
      <c r="R624" s="579"/>
      <c r="S624" s="579"/>
      <c r="T624" s="579"/>
      <c r="U624" s="579"/>
      <c r="V624" s="579"/>
      <c r="W624" s="579"/>
      <c r="X624" s="579"/>
      <c r="Y624" s="579"/>
      <c r="Z624" s="579"/>
    </row>
    <row r="625" spans="1:26" ht="12.75" customHeight="1">
      <c r="A625" s="579"/>
      <c r="B625" s="579"/>
      <c r="C625" s="579"/>
      <c r="D625" s="579"/>
      <c r="E625" s="579"/>
      <c r="F625" s="579"/>
      <c r="G625" s="579"/>
      <c r="H625" s="579"/>
      <c r="I625" s="579"/>
      <c r="J625" s="579"/>
      <c r="K625" s="579"/>
      <c r="L625" s="579"/>
      <c r="M625" s="579"/>
      <c r="N625" s="579"/>
      <c r="O625" s="579"/>
      <c r="P625" s="579"/>
      <c r="Q625" s="579"/>
      <c r="R625" s="579"/>
      <c r="S625" s="579"/>
      <c r="T625" s="579"/>
      <c r="U625" s="579"/>
      <c r="V625" s="579"/>
      <c r="W625" s="579"/>
      <c r="X625" s="579"/>
      <c r="Y625" s="579"/>
      <c r="Z625" s="579"/>
    </row>
    <row r="626" spans="1:26" ht="12.75" customHeight="1">
      <c r="A626" s="579"/>
      <c r="B626" s="579"/>
      <c r="C626" s="579"/>
      <c r="D626" s="579"/>
      <c r="E626" s="579"/>
      <c r="F626" s="579"/>
      <c r="G626" s="579"/>
      <c r="H626" s="579"/>
      <c r="I626" s="579"/>
      <c r="J626" s="579"/>
      <c r="K626" s="579"/>
      <c r="L626" s="579"/>
      <c r="M626" s="579"/>
      <c r="N626" s="579"/>
      <c r="O626" s="579"/>
      <c r="P626" s="579"/>
      <c r="Q626" s="579"/>
      <c r="R626" s="579"/>
      <c r="S626" s="579"/>
      <c r="T626" s="579"/>
      <c r="U626" s="579"/>
      <c r="V626" s="579"/>
      <c r="W626" s="579"/>
      <c r="X626" s="579"/>
      <c r="Y626" s="579"/>
      <c r="Z626" s="579"/>
    </row>
    <row r="627" spans="1:26" ht="12.75" customHeight="1">
      <c r="A627" s="579"/>
      <c r="B627" s="579"/>
      <c r="C627" s="579"/>
      <c r="D627" s="579"/>
      <c r="E627" s="579"/>
      <c r="F627" s="579"/>
      <c r="G627" s="579"/>
      <c r="H627" s="579"/>
      <c r="I627" s="579"/>
      <c r="J627" s="579"/>
      <c r="K627" s="579"/>
      <c r="L627" s="579"/>
      <c r="M627" s="579"/>
      <c r="N627" s="579"/>
      <c r="O627" s="579"/>
      <c r="P627" s="579"/>
      <c r="Q627" s="579"/>
      <c r="R627" s="579"/>
      <c r="S627" s="579"/>
      <c r="T627" s="579"/>
      <c r="U627" s="579"/>
      <c r="V627" s="579"/>
      <c r="W627" s="579"/>
      <c r="X627" s="579"/>
      <c r="Y627" s="579"/>
      <c r="Z627" s="579"/>
    </row>
    <row r="628" spans="1:26" ht="12.75" customHeight="1">
      <c r="A628" s="579"/>
      <c r="B628" s="579"/>
      <c r="C628" s="579"/>
      <c r="D628" s="579"/>
      <c r="E628" s="579"/>
      <c r="F628" s="579"/>
      <c r="G628" s="579"/>
      <c r="H628" s="579"/>
      <c r="I628" s="579"/>
      <c r="J628" s="579"/>
      <c r="K628" s="579"/>
      <c r="L628" s="579"/>
      <c r="M628" s="579"/>
      <c r="N628" s="579"/>
      <c r="O628" s="579"/>
      <c r="P628" s="579"/>
      <c r="Q628" s="579"/>
      <c r="R628" s="579"/>
      <c r="S628" s="579"/>
      <c r="T628" s="579"/>
      <c r="U628" s="579"/>
      <c r="V628" s="579"/>
      <c r="W628" s="579"/>
      <c r="X628" s="579"/>
      <c r="Y628" s="579"/>
      <c r="Z628" s="579"/>
    </row>
    <row r="629" spans="1:26" ht="12.75" customHeight="1">
      <c r="A629" s="579"/>
      <c r="B629" s="579"/>
      <c r="C629" s="579"/>
      <c r="D629" s="579"/>
      <c r="E629" s="579"/>
      <c r="F629" s="579"/>
      <c r="G629" s="579"/>
      <c r="H629" s="579"/>
      <c r="I629" s="579"/>
      <c r="J629" s="579"/>
      <c r="K629" s="579"/>
      <c r="L629" s="579"/>
      <c r="M629" s="579"/>
      <c r="N629" s="579"/>
      <c r="O629" s="579"/>
      <c r="P629" s="579"/>
      <c r="Q629" s="579"/>
      <c r="R629" s="579"/>
      <c r="S629" s="579"/>
      <c r="T629" s="579"/>
      <c r="U629" s="579"/>
      <c r="V629" s="579"/>
      <c r="W629" s="579"/>
      <c r="X629" s="579"/>
      <c r="Y629" s="579"/>
      <c r="Z629" s="579"/>
    </row>
    <row r="630" spans="1:26" ht="12.75" customHeight="1">
      <c r="A630" s="579"/>
      <c r="B630" s="579"/>
      <c r="C630" s="579"/>
      <c r="D630" s="579"/>
      <c r="E630" s="579"/>
      <c r="F630" s="579"/>
      <c r="G630" s="579"/>
      <c r="H630" s="579"/>
      <c r="I630" s="579"/>
      <c r="J630" s="579"/>
      <c r="K630" s="579"/>
      <c r="L630" s="579"/>
      <c r="M630" s="579"/>
      <c r="N630" s="579"/>
      <c r="O630" s="579"/>
      <c r="P630" s="579"/>
      <c r="Q630" s="579"/>
      <c r="R630" s="579"/>
      <c r="S630" s="579"/>
      <c r="T630" s="579"/>
      <c r="U630" s="579"/>
      <c r="V630" s="579"/>
      <c r="W630" s="579"/>
      <c r="X630" s="579"/>
      <c r="Y630" s="579"/>
      <c r="Z630" s="579"/>
    </row>
    <row r="631" spans="1:26" ht="12.75" customHeight="1">
      <c r="A631" s="579"/>
      <c r="B631" s="579"/>
      <c r="C631" s="579"/>
      <c r="D631" s="579"/>
      <c r="E631" s="579"/>
      <c r="F631" s="579"/>
      <c r="G631" s="579"/>
      <c r="H631" s="579"/>
      <c r="I631" s="579"/>
      <c r="J631" s="579"/>
      <c r="K631" s="579"/>
      <c r="L631" s="579"/>
      <c r="M631" s="579"/>
      <c r="N631" s="579"/>
      <c r="O631" s="579"/>
      <c r="P631" s="579"/>
      <c r="Q631" s="579"/>
      <c r="R631" s="579"/>
      <c r="S631" s="579"/>
      <c r="T631" s="579"/>
      <c r="U631" s="579"/>
      <c r="V631" s="579"/>
      <c r="W631" s="579"/>
      <c r="X631" s="579"/>
      <c r="Y631" s="579"/>
      <c r="Z631" s="579"/>
    </row>
    <row r="632" spans="1:26" ht="12.75" customHeight="1">
      <c r="A632" s="579"/>
      <c r="B632" s="579"/>
      <c r="C632" s="579"/>
      <c r="D632" s="579"/>
      <c r="E632" s="579"/>
      <c r="F632" s="579"/>
      <c r="G632" s="579"/>
      <c r="H632" s="579"/>
      <c r="I632" s="579"/>
      <c r="J632" s="579"/>
      <c r="K632" s="579"/>
      <c r="L632" s="579"/>
      <c r="M632" s="579"/>
      <c r="N632" s="579"/>
      <c r="O632" s="579"/>
      <c r="P632" s="579"/>
      <c r="Q632" s="579"/>
      <c r="R632" s="579"/>
      <c r="S632" s="579"/>
      <c r="T632" s="579"/>
      <c r="U632" s="579"/>
      <c r="V632" s="579"/>
      <c r="W632" s="579"/>
      <c r="X632" s="579"/>
      <c r="Y632" s="579"/>
      <c r="Z632" s="579"/>
    </row>
    <row r="633" spans="1:26" ht="12.75" customHeight="1">
      <c r="A633" s="579"/>
      <c r="B633" s="579"/>
      <c r="C633" s="579"/>
      <c r="D633" s="579"/>
      <c r="E633" s="579"/>
      <c r="F633" s="579"/>
      <c r="G633" s="579"/>
      <c r="H633" s="579"/>
      <c r="I633" s="579"/>
      <c r="J633" s="579"/>
      <c r="K633" s="579"/>
      <c r="L633" s="579"/>
      <c r="M633" s="579"/>
      <c r="N633" s="579"/>
      <c r="O633" s="579"/>
      <c r="P633" s="579"/>
      <c r="Q633" s="579"/>
      <c r="R633" s="579"/>
      <c r="S633" s="579"/>
      <c r="T633" s="579"/>
      <c r="U633" s="579"/>
      <c r="V633" s="579"/>
      <c r="W633" s="579"/>
      <c r="X633" s="579"/>
      <c r="Y633" s="579"/>
      <c r="Z633" s="579"/>
    </row>
    <row r="634" spans="1:26" ht="12.75" customHeight="1">
      <c r="A634" s="579"/>
      <c r="B634" s="579"/>
      <c r="C634" s="579"/>
      <c r="D634" s="579"/>
      <c r="E634" s="579"/>
      <c r="F634" s="579"/>
      <c r="G634" s="579"/>
      <c r="H634" s="579"/>
      <c r="I634" s="579"/>
      <c r="J634" s="579"/>
      <c r="K634" s="579"/>
      <c r="L634" s="579"/>
      <c r="M634" s="579"/>
      <c r="N634" s="579"/>
      <c r="O634" s="579"/>
      <c r="P634" s="579"/>
      <c r="Q634" s="579"/>
      <c r="R634" s="579"/>
      <c r="S634" s="579"/>
      <c r="T634" s="579"/>
      <c r="U634" s="579"/>
      <c r="V634" s="579"/>
      <c r="W634" s="579"/>
      <c r="X634" s="579"/>
      <c r="Y634" s="579"/>
      <c r="Z634" s="579"/>
    </row>
    <row r="635" spans="1:26" ht="12.75" customHeight="1">
      <c r="A635" s="579"/>
      <c r="B635" s="579"/>
      <c r="C635" s="579"/>
      <c r="D635" s="579"/>
      <c r="E635" s="579"/>
      <c r="F635" s="579"/>
      <c r="G635" s="579"/>
      <c r="H635" s="579"/>
      <c r="I635" s="579"/>
      <c r="J635" s="579"/>
      <c r="K635" s="579"/>
      <c r="L635" s="579"/>
      <c r="M635" s="579"/>
      <c r="N635" s="579"/>
      <c r="O635" s="579"/>
      <c r="P635" s="579"/>
      <c r="Q635" s="579"/>
      <c r="R635" s="579"/>
      <c r="S635" s="579"/>
      <c r="T635" s="579"/>
      <c r="U635" s="579"/>
      <c r="V635" s="579"/>
      <c r="W635" s="579"/>
      <c r="X635" s="579"/>
      <c r="Y635" s="579"/>
      <c r="Z635" s="579"/>
    </row>
    <row r="636" spans="1:26" ht="12.75" customHeight="1">
      <c r="A636" s="579"/>
      <c r="B636" s="579"/>
      <c r="C636" s="579"/>
      <c r="D636" s="579"/>
      <c r="E636" s="579"/>
      <c r="F636" s="579"/>
      <c r="G636" s="579"/>
      <c r="H636" s="579"/>
      <c r="I636" s="579"/>
      <c r="J636" s="579"/>
      <c r="K636" s="579"/>
      <c r="L636" s="579"/>
      <c r="M636" s="579"/>
      <c r="N636" s="579"/>
      <c r="O636" s="579"/>
      <c r="P636" s="579"/>
      <c r="Q636" s="579"/>
      <c r="R636" s="579"/>
      <c r="S636" s="579"/>
      <c r="T636" s="579"/>
      <c r="U636" s="579"/>
      <c r="V636" s="579"/>
      <c r="W636" s="579"/>
      <c r="X636" s="579"/>
      <c r="Y636" s="579"/>
      <c r="Z636" s="579"/>
    </row>
    <row r="637" spans="1:26" ht="12.75" customHeight="1">
      <c r="A637" s="579"/>
      <c r="B637" s="579"/>
      <c r="C637" s="579"/>
      <c r="D637" s="579"/>
      <c r="E637" s="579"/>
      <c r="F637" s="579"/>
      <c r="G637" s="579"/>
      <c r="H637" s="579"/>
      <c r="I637" s="579"/>
      <c r="J637" s="579"/>
      <c r="K637" s="579"/>
      <c r="L637" s="579"/>
      <c r="M637" s="579"/>
      <c r="N637" s="579"/>
      <c r="O637" s="579"/>
      <c r="P637" s="579"/>
      <c r="Q637" s="579"/>
      <c r="R637" s="579"/>
      <c r="S637" s="579"/>
      <c r="T637" s="579"/>
      <c r="U637" s="579"/>
      <c r="V637" s="579"/>
      <c r="W637" s="579"/>
      <c r="X637" s="579"/>
      <c r="Y637" s="579"/>
      <c r="Z637" s="579"/>
    </row>
    <row r="638" spans="1:26" ht="12.75" customHeight="1">
      <c r="A638" s="579"/>
      <c r="B638" s="579"/>
      <c r="C638" s="579"/>
      <c r="D638" s="579"/>
      <c r="E638" s="579"/>
      <c r="F638" s="579"/>
      <c r="G638" s="579"/>
      <c r="H638" s="579"/>
      <c r="I638" s="579"/>
      <c r="J638" s="579"/>
      <c r="K638" s="579"/>
      <c r="L638" s="579"/>
      <c r="M638" s="579"/>
      <c r="N638" s="579"/>
      <c r="O638" s="579"/>
      <c r="P638" s="579"/>
      <c r="Q638" s="579"/>
      <c r="R638" s="579"/>
      <c r="S638" s="579"/>
      <c r="T638" s="579"/>
      <c r="U638" s="579"/>
      <c r="V638" s="579"/>
      <c r="W638" s="579"/>
      <c r="X638" s="579"/>
      <c r="Y638" s="579"/>
      <c r="Z638" s="579"/>
    </row>
    <row r="639" spans="1:26" ht="12.75" customHeight="1">
      <c r="A639" s="579"/>
      <c r="B639" s="579"/>
      <c r="C639" s="579"/>
      <c r="D639" s="579"/>
      <c r="E639" s="579"/>
      <c r="F639" s="579"/>
      <c r="G639" s="579"/>
      <c r="H639" s="579"/>
      <c r="I639" s="579"/>
      <c r="J639" s="579"/>
      <c r="K639" s="579"/>
      <c r="L639" s="579"/>
      <c r="M639" s="579"/>
      <c r="N639" s="579"/>
      <c r="O639" s="579"/>
      <c r="P639" s="579"/>
      <c r="Q639" s="579"/>
      <c r="R639" s="579"/>
      <c r="S639" s="579"/>
      <c r="T639" s="579"/>
      <c r="U639" s="579"/>
      <c r="V639" s="579"/>
      <c r="W639" s="579"/>
      <c r="X639" s="579"/>
      <c r="Y639" s="579"/>
      <c r="Z639" s="579"/>
    </row>
    <row r="640" spans="1:26" ht="12.75" customHeight="1">
      <c r="A640" s="579"/>
      <c r="B640" s="579"/>
      <c r="C640" s="579"/>
      <c r="D640" s="579"/>
      <c r="E640" s="579"/>
      <c r="F640" s="579"/>
      <c r="G640" s="579"/>
      <c r="H640" s="579"/>
      <c r="I640" s="579"/>
      <c r="J640" s="579"/>
      <c r="K640" s="579"/>
      <c r="L640" s="579"/>
      <c r="M640" s="579"/>
      <c r="N640" s="579"/>
      <c r="O640" s="579"/>
      <c r="P640" s="579"/>
      <c r="Q640" s="579"/>
      <c r="R640" s="579"/>
      <c r="S640" s="579"/>
      <c r="T640" s="579"/>
      <c r="U640" s="579"/>
      <c r="V640" s="579"/>
      <c r="W640" s="579"/>
      <c r="X640" s="579"/>
      <c r="Y640" s="579"/>
      <c r="Z640" s="579"/>
    </row>
    <row r="641" spans="1:26" ht="12.75" customHeight="1">
      <c r="A641" s="579"/>
      <c r="B641" s="579"/>
      <c r="C641" s="579"/>
      <c r="D641" s="579"/>
      <c r="E641" s="579"/>
      <c r="F641" s="579"/>
      <c r="G641" s="579"/>
      <c r="H641" s="579"/>
      <c r="I641" s="579"/>
      <c r="J641" s="579"/>
      <c r="K641" s="579"/>
      <c r="L641" s="579"/>
      <c r="M641" s="579"/>
      <c r="N641" s="579"/>
      <c r="O641" s="579"/>
      <c r="P641" s="579"/>
      <c r="Q641" s="579"/>
      <c r="R641" s="579"/>
      <c r="S641" s="579"/>
      <c r="T641" s="579"/>
      <c r="U641" s="579"/>
      <c r="V641" s="579"/>
      <c r="W641" s="579"/>
      <c r="X641" s="579"/>
      <c r="Y641" s="579"/>
      <c r="Z641" s="579"/>
    </row>
    <row r="642" spans="1:26" ht="12.75" customHeight="1">
      <c r="A642" s="579"/>
      <c r="B642" s="579"/>
      <c r="C642" s="579"/>
      <c r="D642" s="579"/>
      <c r="E642" s="579"/>
      <c r="F642" s="579"/>
      <c r="G642" s="579"/>
      <c r="H642" s="579"/>
      <c r="I642" s="579"/>
      <c r="J642" s="579"/>
      <c r="K642" s="579"/>
      <c r="L642" s="579"/>
      <c r="M642" s="579"/>
      <c r="N642" s="579"/>
      <c r="O642" s="579"/>
      <c r="P642" s="579"/>
      <c r="Q642" s="579"/>
      <c r="R642" s="579"/>
      <c r="S642" s="579"/>
      <c r="T642" s="579"/>
      <c r="U642" s="579"/>
      <c r="V642" s="579"/>
      <c r="W642" s="579"/>
      <c r="X642" s="579"/>
      <c r="Y642" s="579"/>
      <c r="Z642" s="579"/>
    </row>
    <row r="643" spans="1:26" ht="12.75" customHeight="1">
      <c r="A643" s="579"/>
      <c r="B643" s="579"/>
      <c r="C643" s="579"/>
      <c r="D643" s="579"/>
      <c r="E643" s="579"/>
      <c r="F643" s="579"/>
      <c r="G643" s="579"/>
      <c r="H643" s="579"/>
      <c r="I643" s="579"/>
      <c r="J643" s="579"/>
      <c r="K643" s="579"/>
      <c r="L643" s="579"/>
      <c r="M643" s="579"/>
      <c r="N643" s="579"/>
      <c r="O643" s="579"/>
      <c r="P643" s="579"/>
      <c r="Q643" s="579"/>
      <c r="R643" s="579"/>
      <c r="S643" s="579"/>
      <c r="T643" s="579"/>
      <c r="U643" s="579"/>
      <c r="V643" s="579"/>
      <c r="W643" s="579"/>
      <c r="X643" s="579"/>
      <c r="Y643" s="579"/>
      <c r="Z643" s="579"/>
    </row>
    <row r="644" spans="1:26" ht="12.75" customHeight="1">
      <c r="A644" s="579"/>
      <c r="B644" s="579"/>
      <c r="C644" s="579"/>
      <c r="D644" s="579"/>
      <c r="E644" s="579"/>
      <c r="F644" s="579"/>
      <c r="G644" s="579"/>
      <c r="H644" s="579"/>
      <c r="I644" s="579"/>
      <c r="J644" s="579"/>
      <c r="K644" s="579"/>
      <c r="L644" s="579"/>
      <c r="M644" s="579"/>
      <c r="N644" s="579"/>
      <c r="O644" s="579"/>
      <c r="P644" s="579"/>
      <c r="Q644" s="579"/>
      <c r="R644" s="579"/>
      <c r="S644" s="579"/>
      <c r="T644" s="579"/>
      <c r="U644" s="579"/>
      <c r="V644" s="579"/>
      <c r="W644" s="579"/>
      <c r="X644" s="579"/>
      <c r="Y644" s="579"/>
      <c r="Z644" s="579"/>
    </row>
    <row r="645" spans="1:26" ht="12.75" customHeight="1">
      <c r="A645" s="579"/>
      <c r="B645" s="579"/>
      <c r="C645" s="579"/>
      <c r="D645" s="579"/>
      <c r="E645" s="579"/>
      <c r="F645" s="579"/>
      <c r="G645" s="579"/>
      <c r="H645" s="579"/>
      <c r="I645" s="579"/>
      <c r="J645" s="579"/>
      <c r="K645" s="579"/>
      <c r="L645" s="579"/>
      <c r="M645" s="579"/>
      <c r="N645" s="579"/>
      <c r="O645" s="579"/>
      <c r="P645" s="579"/>
      <c r="Q645" s="579"/>
      <c r="R645" s="579"/>
      <c r="S645" s="579"/>
      <c r="T645" s="579"/>
      <c r="U645" s="579"/>
      <c r="V645" s="579"/>
      <c r="W645" s="579"/>
      <c r="X645" s="579"/>
      <c r="Y645" s="579"/>
      <c r="Z645" s="579"/>
    </row>
    <row r="646" spans="1:26" ht="12.75" customHeight="1">
      <c r="A646" s="579"/>
      <c r="B646" s="579"/>
      <c r="C646" s="579"/>
      <c r="D646" s="579"/>
      <c r="E646" s="579"/>
      <c r="F646" s="579"/>
      <c r="G646" s="579"/>
      <c r="H646" s="579"/>
      <c r="I646" s="579"/>
      <c r="J646" s="579"/>
      <c r="K646" s="579"/>
      <c r="L646" s="579"/>
      <c r="M646" s="579"/>
      <c r="N646" s="579"/>
      <c r="O646" s="579"/>
      <c r="P646" s="579"/>
      <c r="Q646" s="579"/>
      <c r="R646" s="579"/>
      <c r="S646" s="579"/>
      <c r="T646" s="579"/>
      <c r="U646" s="579"/>
      <c r="V646" s="579"/>
      <c r="W646" s="579"/>
      <c r="X646" s="579"/>
      <c r="Y646" s="579"/>
      <c r="Z646" s="579"/>
    </row>
    <row r="647" spans="1:26" ht="12.75" customHeight="1">
      <c r="A647" s="579"/>
      <c r="B647" s="579"/>
      <c r="C647" s="579"/>
      <c r="D647" s="579"/>
      <c r="E647" s="579"/>
      <c r="F647" s="579"/>
      <c r="G647" s="579"/>
      <c r="H647" s="579"/>
      <c r="I647" s="579"/>
      <c r="J647" s="579"/>
      <c r="K647" s="579"/>
      <c r="L647" s="579"/>
      <c r="M647" s="579"/>
      <c r="N647" s="579"/>
      <c r="O647" s="579"/>
      <c r="P647" s="579"/>
      <c r="Q647" s="579"/>
      <c r="R647" s="579"/>
      <c r="S647" s="579"/>
      <c r="T647" s="579"/>
      <c r="U647" s="579"/>
      <c r="V647" s="579"/>
      <c r="W647" s="579"/>
      <c r="X647" s="579"/>
      <c r="Y647" s="579"/>
      <c r="Z647" s="579"/>
    </row>
    <row r="648" spans="1:26" ht="12.75" customHeight="1">
      <c r="A648" s="579"/>
      <c r="B648" s="579"/>
      <c r="C648" s="579"/>
      <c r="D648" s="579"/>
      <c r="E648" s="579"/>
      <c r="F648" s="579"/>
      <c r="G648" s="579"/>
      <c r="H648" s="579"/>
      <c r="I648" s="579"/>
      <c r="J648" s="579"/>
      <c r="K648" s="579"/>
      <c r="L648" s="579"/>
      <c r="M648" s="579"/>
      <c r="N648" s="579"/>
      <c r="O648" s="579"/>
      <c r="P648" s="579"/>
      <c r="Q648" s="579"/>
      <c r="R648" s="579"/>
      <c r="S648" s="579"/>
      <c r="T648" s="579"/>
      <c r="U648" s="579"/>
      <c r="V648" s="579"/>
      <c r="W648" s="579"/>
      <c r="X648" s="579"/>
      <c r="Y648" s="579"/>
      <c r="Z648" s="579"/>
    </row>
    <row r="649" spans="1:26" ht="12.75" customHeight="1">
      <c r="A649" s="579"/>
      <c r="B649" s="579"/>
      <c r="C649" s="579"/>
      <c r="D649" s="579"/>
      <c r="E649" s="579"/>
      <c r="F649" s="579"/>
      <c r="G649" s="579"/>
      <c r="H649" s="579"/>
      <c r="I649" s="579"/>
      <c r="J649" s="579"/>
      <c r="K649" s="579"/>
      <c r="L649" s="579"/>
      <c r="M649" s="579"/>
      <c r="N649" s="579"/>
      <c r="O649" s="579"/>
      <c r="P649" s="579"/>
      <c r="Q649" s="579"/>
      <c r="R649" s="579"/>
      <c r="S649" s="579"/>
      <c r="T649" s="579"/>
      <c r="U649" s="579"/>
      <c r="V649" s="579"/>
      <c r="W649" s="579"/>
      <c r="X649" s="579"/>
      <c r="Y649" s="579"/>
      <c r="Z649" s="579"/>
    </row>
    <row r="650" spans="1:26" ht="12.75" customHeight="1">
      <c r="A650" s="579"/>
      <c r="B650" s="579"/>
      <c r="C650" s="579"/>
      <c r="D650" s="579"/>
      <c r="E650" s="579"/>
      <c r="F650" s="579"/>
      <c r="G650" s="579"/>
      <c r="H650" s="579"/>
      <c r="I650" s="579"/>
      <c r="J650" s="579"/>
      <c r="K650" s="579"/>
      <c r="L650" s="579"/>
      <c r="M650" s="579"/>
      <c r="N650" s="579"/>
      <c r="O650" s="579"/>
      <c r="P650" s="579"/>
      <c r="Q650" s="579"/>
      <c r="R650" s="579"/>
      <c r="S650" s="579"/>
      <c r="T650" s="579"/>
      <c r="U650" s="579"/>
      <c r="V650" s="579"/>
      <c r="W650" s="579"/>
      <c r="X650" s="579"/>
      <c r="Y650" s="579"/>
      <c r="Z650" s="579"/>
    </row>
    <row r="651" spans="1:26" ht="12.75" customHeight="1">
      <c r="A651" s="579"/>
      <c r="B651" s="579"/>
      <c r="C651" s="579"/>
      <c r="D651" s="579"/>
      <c r="E651" s="579"/>
      <c r="F651" s="579"/>
      <c r="G651" s="579"/>
      <c r="H651" s="579"/>
      <c r="I651" s="579"/>
      <c r="J651" s="579"/>
      <c r="K651" s="579"/>
      <c r="L651" s="579"/>
      <c r="M651" s="579"/>
      <c r="N651" s="579"/>
      <c r="O651" s="579"/>
      <c r="P651" s="579"/>
      <c r="Q651" s="579"/>
      <c r="R651" s="579"/>
      <c r="S651" s="579"/>
      <c r="T651" s="579"/>
      <c r="U651" s="579"/>
      <c r="V651" s="579"/>
      <c r="W651" s="579"/>
      <c r="X651" s="579"/>
      <c r="Y651" s="579"/>
      <c r="Z651" s="579"/>
    </row>
    <row r="652" spans="1:26" ht="12.75" customHeight="1">
      <c r="A652" s="579"/>
      <c r="B652" s="579"/>
      <c r="C652" s="579"/>
      <c r="D652" s="579"/>
      <c r="E652" s="579"/>
      <c r="F652" s="579"/>
      <c r="G652" s="579"/>
      <c r="H652" s="579"/>
      <c r="I652" s="579"/>
      <c r="J652" s="579"/>
      <c r="K652" s="579"/>
      <c r="L652" s="579"/>
      <c r="M652" s="579"/>
      <c r="N652" s="579"/>
      <c r="O652" s="579"/>
      <c r="P652" s="579"/>
      <c r="Q652" s="579"/>
      <c r="R652" s="579"/>
      <c r="S652" s="579"/>
      <c r="T652" s="579"/>
      <c r="U652" s="579"/>
      <c r="V652" s="579"/>
      <c r="W652" s="579"/>
      <c r="X652" s="579"/>
      <c r="Y652" s="579"/>
      <c r="Z652" s="579"/>
    </row>
    <row r="653" spans="1:26" ht="12.75" customHeight="1">
      <c r="A653" s="579"/>
      <c r="B653" s="579"/>
      <c r="C653" s="579"/>
      <c r="D653" s="579"/>
      <c r="E653" s="579"/>
      <c r="F653" s="579"/>
      <c r="G653" s="579"/>
      <c r="H653" s="579"/>
      <c r="I653" s="579"/>
      <c r="J653" s="579"/>
      <c r="K653" s="579"/>
      <c r="L653" s="579"/>
      <c r="M653" s="579"/>
      <c r="N653" s="579"/>
      <c r="O653" s="579"/>
      <c r="P653" s="579"/>
      <c r="Q653" s="579"/>
      <c r="R653" s="579"/>
      <c r="S653" s="579"/>
      <c r="T653" s="579"/>
      <c r="U653" s="579"/>
      <c r="V653" s="579"/>
      <c r="W653" s="579"/>
      <c r="X653" s="579"/>
      <c r="Y653" s="579"/>
      <c r="Z653" s="579"/>
    </row>
    <row r="654" spans="1:26" ht="12.75" customHeight="1">
      <c r="A654" s="579"/>
      <c r="B654" s="579"/>
      <c r="C654" s="579"/>
      <c r="D654" s="579"/>
      <c r="E654" s="579"/>
      <c r="F654" s="579"/>
      <c r="G654" s="579"/>
      <c r="H654" s="579"/>
      <c r="I654" s="579"/>
      <c r="J654" s="579"/>
      <c r="K654" s="579"/>
      <c r="L654" s="579"/>
      <c r="M654" s="579"/>
      <c r="N654" s="579"/>
      <c r="O654" s="579"/>
      <c r="P654" s="579"/>
      <c r="Q654" s="579"/>
      <c r="R654" s="579"/>
      <c r="S654" s="579"/>
      <c r="T654" s="579"/>
      <c r="U654" s="579"/>
      <c r="V654" s="579"/>
      <c r="W654" s="579"/>
      <c r="X654" s="579"/>
      <c r="Y654" s="579"/>
      <c r="Z654" s="579"/>
    </row>
    <row r="655" spans="1:26" ht="12.75" customHeight="1">
      <c r="A655" s="579"/>
      <c r="B655" s="579"/>
      <c r="C655" s="579"/>
      <c r="D655" s="579"/>
      <c r="E655" s="579"/>
      <c r="F655" s="579"/>
      <c r="G655" s="579"/>
      <c r="H655" s="579"/>
      <c r="I655" s="579"/>
      <c r="J655" s="579"/>
      <c r="K655" s="579"/>
      <c r="L655" s="579"/>
      <c r="M655" s="579"/>
      <c r="N655" s="579"/>
      <c r="O655" s="579"/>
      <c r="P655" s="579"/>
      <c r="Q655" s="579"/>
      <c r="R655" s="579"/>
      <c r="S655" s="579"/>
      <c r="T655" s="579"/>
      <c r="U655" s="579"/>
      <c r="V655" s="579"/>
      <c r="W655" s="579"/>
      <c r="X655" s="579"/>
      <c r="Y655" s="579"/>
      <c r="Z655" s="579"/>
    </row>
    <row r="656" spans="1:26" ht="12.75" customHeight="1">
      <c r="A656" s="579"/>
      <c r="B656" s="579"/>
      <c r="C656" s="579"/>
      <c r="D656" s="579"/>
      <c r="E656" s="579"/>
      <c r="F656" s="579"/>
      <c r="G656" s="579"/>
      <c r="H656" s="579"/>
      <c r="I656" s="579"/>
      <c r="J656" s="579"/>
      <c r="K656" s="579"/>
      <c r="L656" s="579"/>
      <c r="M656" s="579"/>
      <c r="N656" s="579"/>
      <c r="O656" s="579"/>
      <c r="P656" s="579"/>
      <c r="Q656" s="579"/>
      <c r="R656" s="579"/>
      <c r="S656" s="579"/>
      <c r="T656" s="579"/>
      <c r="U656" s="579"/>
      <c r="V656" s="579"/>
      <c r="W656" s="579"/>
      <c r="X656" s="579"/>
      <c r="Y656" s="579"/>
      <c r="Z656" s="579"/>
    </row>
    <row r="657" spans="1:26" ht="12.75" customHeight="1">
      <c r="A657" s="579"/>
      <c r="B657" s="579"/>
      <c r="C657" s="579"/>
      <c r="D657" s="579"/>
      <c r="E657" s="579"/>
      <c r="F657" s="579"/>
      <c r="G657" s="579"/>
      <c r="H657" s="579"/>
      <c r="I657" s="579"/>
      <c r="J657" s="579"/>
      <c r="K657" s="579"/>
      <c r="L657" s="579"/>
      <c r="M657" s="579"/>
      <c r="N657" s="579"/>
      <c r="O657" s="579"/>
      <c r="P657" s="579"/>
      <c r="Q657" s="579"/>
      <c r="R657" s="579"/>
      <c r="S657" s="579"/>
      <c r="T657" s="579"/>
      <c r="U657" s="579"/>
      <c r="V657" s="579"/>
      <c r="W657" s="579"/>
      <c r="X657" s="579"/>
      <c r="Y657" s="579"/>
      <c r="Z657" s="579"/>
    </row>
    <row r="658" spans="1:26" ht="12.75" customHeight="1">
      <c r="A658" s="579"/>
      <c r="B658" s="579"/>
      <c r="C658" s="579"/>
      <c r="D658" s="579"/>
      <c r="E658" s="579"/>
      <c r="F658" s="579"/>
      <c r="G658" s="579"/>
      <c r="H658" s="579"/>
      <c r="I658" s="579"/>
      <c r="J658" s="579"/>
      <c r="K658" s="579"/>
      <c r="L658" s="579"/>
      <c r="M658" s="579"/>
      <c r="N658" s="579"/>
      <c r="O658" s="579"/>
      <c r="P658" s="579"/>
      <c r="Q658" s="579"/>
      <c r="R658" s="579"/>
      <c r="S658" s="579"/>
      <c r="T658" s="579"/>
      <c r="U658" s="579"/>
      <c r="V658" s="579"/>
      <c r="W658" s="579"/>
      <c r="X658" s="579"/>
      <c r="Y658" s="579"/>
      <c r="Z658" s="579"/>
    </row>
    <row r="659" spans="1:26" ht="12.75" customHeight="1">
      <c r="A659" s="579"/>
      <c r="B659" s="579"/>
      <c r="C659" s="579"/>
      <c r="D659" s="579"/>
      <c r="E659" s="579"/>
      <c r="F659" s="579"/>
      <c r="G659" s="579"/>
      <c r="H659" s="579"/>
      <c r="I659" s="579"/>
      <c r="J659" s="579"/>
      <c r="K659" s="579"/>
      <c r="L659" s="579"/>
      <c r="M659" s="579"/>
      <c r="N659" s="579"/>
      <c r="O659" s="579"/>
      <c r="P659" s="579"/>
      <c r="Q659" s="579"/>
      <c r="R659" s="579"/>
      <c r="S659" s="579"/>
      <c r="T659" s="579"/>
      <c r="U659" s="579"/>
      <c r="V659" s="579"/>
      <c r="W659" s="579"/>
      <c r="X659" s="579"/>
      <c r="Y659" s="579"/>
      <c r="Z659" s="579"/>
    </row>
    <row r="660" spans="1:26" ht="12.75" customHeight="1">
      <c r="A660" s="579"/>
      <c r="B660" s="579"/>
      <c r="C660" s="579"/>
      <c r="D660" s="579"/>
      <c r="E660" s="579"/>
      <c r="F660" s="579"/>
      <c r="G660" s="579"/>
      <c r="H660" s="579"/>
      <c r="I660" s="579"/>
      <c r="J660" s="579"/>
      <c r="K660" s="579"/>
      <c r="L660" s="579"/>
      <c r="M660" s="579"/>
      <c r="N660" s="579"/>
      <c r="O660" s="579"/>
      <c r="P660" s="579"/>
      <c r="Q660" s="579"/>
      <c r="R660" s="579"/>
      <c r="S660" s="579"/>
      <c r="T660" s="579"/>
      <c r="U660" s="579"/>
      <c r="V660" s="579"/>
      <c r="W660" s="579"/>
      <c r="X660" s="579"/>
      <c r="Y660" s="579"/>
      <c r="Z660" s="579"/>
    </row>
    <row r="661" spans="1:26" ht="12.75" customHeight="1">
      <c r="A661" s="579"/>
      <c r="B661" s="579"/>
      <c r="C661" s="579"/>
      <c r="D661" s="579"/>
      <c r="E661" s="579"/>
      <c r="F661" s="579"/>
      <c r="G661" s="579"/>
      <c r="H661" s="579"/>
      <c r="I661" s="579"/>
      <c r="J661" s="579"/>
      <c r="K661" s="579"/>
      <c r="L661" s="579"/>
      <c r="M661" s="579"/>
      <c r="N661" s="579"/>
      <c r="O661" s="579"/>
      <c r="P661" s="579"/>
      <c r="Q661" s="579"/>
      <c r="R661" s="579"/>
      <c r="S661" s="579"/>
      <c r="T661" s="579"/>
      <c r="U661" s="579"/>
      <c r="V661" s="579"/>
      <c r="W661" s="579"/>
      <c r="X661" s="579"/>
      <c r="Y661" s="579"/>
      <c r="Z661" s="579"/>
    </row>
    <row r="662" spans="1:26" ht="12.75" customHeight="1">
      <c r="A662" s="579"/>
      <c r="B662" s="579"/>
      <c r="C662" s="579"/>
      <c r="D662" s="579"/>
      <c r="E662" s="579"/>
      <c r="F662" s="579"/>
      <c r="G662" s="579"/>
      <c r="H662" s="579"/>
      <c r="I662" s="579"/>
      <c r="J662" s="579"/>
      <c r="K662" s="579"/>
      <c r="L662" s="579"/>
      <c r="M662" s="579"/>
      <c r="N662" s="579"/>
      <c r="O662" s="579"/>
      <c r="P662" s="579"/>
      <c r="Q662" s="579"/>
      <c r="R662" s="579"/>
      <c r="S662" s="579"/>
      <c r="T662" s="579"/>
      <c r="U662" s="579"/>
      <c r="V662" s="579"/>
      <c r="W662" s="579"/>
      <c r="X662" s="579"/>
      <c r="Y662" s="579"/>
      <c r="Z662" s="579"/>
    </row>
    <row r="663" spans="1:26" ht="12.75" customHeight="1">
      <c r="A663" s="579"/>
      <c r="B663" s="579"/>
      <c r="C663" s="579"/>
      <c r="D663" s="579"/>
      <c r="E663" s="579"/>
      <c r="F663" s="579"/>
      <c r="G663" s="579"/>
      <c r="H663" s="579"/>
      <c r="I663" s="579"/>
      <c r="J663" s="579"/>
      <c r="K663" s="579"/>
      <c r="L663" s="579"/>
      <c r="M663" s="579"/>
      <c r="N663" s="579"/>
      <c r="O663" s="579"/>
      <c r="P663" s="579"/>
      <c r="Q663" s="579"/>
      <c r="R663" s="579"/>
      <c r="S663" s="579"/>
      <c r="T663" s="579"/>
      <c r="U663" s="579"/>
      <c r="V663" s="579"/>
      <c r="W663" s="579"/>
      <c r="X663" s="579"/>
      <c r="Y663" s="579"/>
      <c r="Z663" s="579"/>
    </row>
    <row r="664" spans="1:26" ht="12.75" customHeight="1">
      <c r="A664" s="579"/>
      <c r="B664" s="579"/>
      <c r="C664" s="579"/>
      <c r="D664" s="579"/>
      <c r="E664" s="579"/>
      <c r="F664" s="579"/>
      <c r="G664" s="579"/>
      <c r="H664" s="579"/>
      <c r="I664" s="579"/>
      <c r="J664" s="579"/>
      <c r="K664" s="579"/>
      <c r="L664" s="579"/>
      <c r="M664" s="579"/>
      <c r="N664" s="579"/>
      <c r="O664" s="579"/>
      <c r="P664" s="579"/>
      <c r="Q664" s="579"/>
      <c r="R664" s="579"/>
      <c r="S664" s="579"/>
      <c r="T664" s="579"/>
      <c r="U664" s="579"/>
      <c r="V664" s="579"/>
      <c r="W664" s="579"/>
      <c r="X664" s="579"/>
      <c r="Y664" s="579"/>
      <c r="Z664" s="579"/>
    </row>
    <row r="665" spans="1:26" ht="12.75" customHeight="1">
      <c r="A665" s="579"/>
      <c r="B665" s="579"/>
      <c r="C665" s="579"/>
      <c r="D665" s="579"/>
      <c r="E665" s="579"/>
      <c r="F665" s="579"/>
      <c r="G665" s="579"/>
      <c r="H665" s="579"/>
      <c r="I665" s="579"/>
      <c r="J665" s="579"/>
      <c r="K665" s="579"/>
      <c r="L665" s="579"/>
      <c r="M665" s="579"/>
      <c r="N665" s="579"/>
      <c r="O665" s="579"/>
      <c r="P665" s="579"/>
      <c r="Q665" s="579"/>
      <c r="R665" s="579"/>
      <c r="S665" s="579"/>
      <c r="T665" s="579"/>
      <c r="U665" s="579"/>
      <c r="V665" s="579"/>
      <c r="W665" s="579"/>
      <c r="X665" s="579"/>
      <c r="Y665" s="579"/>
      <c r="Z665" s="579"/>
    </row>
    <row r="666" spans="1:26" ht="12.75" customHeight="1">
      <c r="A666" s="579"/>
      <c r="B666" s="579"/>
      <c r="C666" s="579"/>
      <c r="D666" s="579"/>
      <c r="E666" s="579"/>
      <c r="F666" s="579"/>
      <c r="G666" s="579"/>
      <c r="H666" s="579"/>
      <c r="I666" s="579"/>
      <c r="J666" s="579"/>
      <c r="K666" s="579"/>
      <c r="L666" s="579"/>
      <c r="M666" s="579"/>
      <c r="N666" s="579"/>
      <c r="O666" s="579"/>
      <c r="P666" s="579"/>
      <c r="Q666" s="579"/>
      <c r="R666" s="579"/>
      <c r="S666" s="579"/>
      <c r="T666" s="579"/>
      <c r="U666" s="579"/>
      <c r="V666" s="579"/>
      <c r="W666" s="579"/>
      <c r="X666" s="579"/>
      <c r="Y666" s="579"/>
      <c r="Z666" s="579"/>
    </row>
    <row r="667" spans="1:26" ht="12.75" customHeight="1">
      <c r="A667" s="579"/>
      <c r="B667" s="579"/>
      <c r="C667" s="579"/>
      <c r="D667" s="579"/>
      <c r="E667" s="579"/>
      <c r="F667" s="579"/>
      <c r="G667" s="579"/>
      <c r="H667" s="579"/>
      <c r="I667" s="579"/>
      <c r="J667" s="579"/>
      <c r="K667" s="579"/>
      <c r="L667" s="579"/>
      <c r="M667" s="579"/>
      <c r="N667" s="579"/>
      <c r="O667" s="579"/>
      <c r="P667" s="579"/>
      <c r="Q667" s="579"/>
      <c r="R667" s="579"/>
      <c r="S667" s="579"/>
      <c r="T667" s="579"/>
      <c r="U667" s="579"/>
      <c r="V667" s="579"/>
      <c r="W667" s="579"/>
      <c r="X667" s="579"/>
      <c r="Y667" s="579"/>
      <c r="Z667" s="579"/>
    </row>
    <row r="668" spans="1:26" ht="12.75" customHeight="1">
      <c r="A668" s="579"/>
      <c r="B668" s="579"/>
      <c r="C668" s="579"/>
      <c r="D668" s="579"/>
      <c r="E668" s="579"/>
      <c r="F668" s="579"/>
      <c r="G668" s="579"/>
      <c r="H668" s="579"/>
      <c r="I668" s="579"/>
      <c r="J668" s="579"/>
      <c r="K668" s="579"/>
      <c r="L668" s="579"/>
      <c r="M668" s="579"/>
      <c r="N668" s="579"/>
      <c r="O668" s="579"/>
      <c r="P668" s="579"/>
      <c r="Q668" s="579"/>
      <c r="R668" s="579"/>
      <c r="S668" s="579"/>
      <c r="T668" s="579"/>
      <c r="U668" s="579"/>
      <c r="V668" s="579"/>
      <c r="W668" s="579"/>
      <c r="X668" s="579"/>
      <c r="Y668" s="579"/>
      <c r="Z668" s="579"/>
    </row>
    <row r="669" spans="1:26" ht="12.75" customHeight="1">
      <c r="A669" s="579"/>
      <c r="B669" s="579"/>
      <c r="C669" s="579"/>
      <c r="D669" s="579"/>
      <c r="E669" s="579"/>
      <c r="F669" s="579"/>
      <c r="G669" s="579"/>
      <c r="H669" s="579"/>
      <c r="I669" s="579"/>
      <c r="J669" s="579"/>
      <c r="K669" s="579"/>
      <c r="L669" s="579"/>
      <c r="M669" s="579"/>
      <c r="N669" s="579"/>
      <c r="O669" s="579"/>
      <c r="P669" s="579"/>
      <c r="Q669" s="579"/>
      <c r="R669" s="579"/>
      <c r="S669" s="579"/>
      <c r="T669" s="579"/>
      <c r="U669" s="579"/>
      <c r="V669" s="579"/>
      <c r="W669" s="579"/>
      <c r="X669" s="579"/>
      <c r="Y669" s="579"/>
      <c r="Z669" s="579"/>
    </row>
    <row r="670" spans="1:26" ht="12.75" customHeight="1">
      <c r="A670" s="579"/>
      <c r="B670" s="579"/>
      <c r="C670" s="579"/>
      <c r="D670" s="579"/>
      <c r="E670" s="579"/>
      <c r="F670" s="579"/>
      <c r="G670" s="579"/>
      <c r="H670" s="579"/>
      <c r="I670" s="579"/>
      <c r="J670" s="579"/>
      <c r="K670" s="579"/>
      <c r="L670" s="579"/>
      <c r="M670" s="579"/>
      <c r="N670" s="579"/>
      <c r="O670" s="579"/>
      <c r="P670" s="579"/>
      <c r="Q670" s="579"/>
      <c r="R670" s="579"/>
      <c r="S670" s="579"/>
      <c r="T670" s="579"/>
      <c r="U670" s="579"/>
      <c r="V670" s="579"/>
      <c r="W670" s="579"/>
      <c r="X670" s="579"/>
      <c r="Y670" s="579"/>
      <c r="Z670" s="579"/>
    </row>
    <row r="671" spans="1:26" ht="12.75" customHeight="1">
      <c r="A671" s="579"/>
      <c r="B671" s="579"/>
      <c r="C671" s="579"/>
      <c r="D671" s="579"/>
      <c r="E671" s="579"/>
      <c r="F671" s="579"/>
      <c r="G671" s="579"/>
      <c r="H671" s="579"/>
      <c r="I671" s="579"/>
      <c r="J671" s="579"/>
      <c r="K671" s="579"/>
      <c r="L671" s="579"/>
      <c r="M671" s="579"/>
      <c r="N671" s="579"/>
      <c r="O671" s="579"/>
      <c r="P671" s="579"/>
      <c r="Q671" s="579"/>
      <c r="R671" s="579"/>
      <c r="S671" s="579"/>
      <c r="T671" s="579"/>
      <c r="U671" s="579"/>
      <c r="V671" s="579"/>
      <c r="W671" s="579"/>
      <c r="X671" s="579"/>
      <c r="Y671" s="579"/>
      <c r="Z671" s="579"/>
    </row>
    <row r="672" spans="1:26" ht="12.75" customHeight="1">
      <c r="A672" s="579"/>
      <c r="B672" s="579"/>
      <c r="C672" s="579"/>
      <c r="D672" s="579"/>
      <c r="E672" s="579"/>
      <c r="F672" s="579"/>
      <c r="G672" s="579"/>
      <c r="H672" s="579"/>
      <c r="I672" s="579"/>
      <c r="J672" s="579"/>
      <c r="K672" s="579"/>
      <c r="L672" s="579"/>
      <c r="M672" s="579"/>
      <c r="N672" s="579"/>
      <c r="O672" s="579"/>
      <c r="P672" s="579"/>
      <c r="Q672" s="579"/>
      <c r="R672" s="579"/>
      <c r="S672" s="579"/>
      <c r="T672" s="579"/>
      <c r="U672" s="579"/>
      <c r="V672" s="579"/>
      <c r="W672" s="579"/>
      <c r="X672" s="579"/>
      <c r="Y672" s="579"/>
      <c r="Z672" s="579"/>
    </row>
    <row r="673" spans="1:26" ht="12.75" customHeight="1">
      <c r="A673" s="579"/>
      <c r="B673" s="579"/>
      <c r="C673" s="579"/>
      <c r="D673" s="579"/>
      <c r="E673" s="579"/>
      <c r="F673" s="579"/>
      <c r="G673" s="579"/>
      <c r="H673" s="579"/>
      <c r="I673" s="579"/>
      <c r="J673" s="579"/>
      <c r="K673" s="579"/>
      <c r="L673" s="579"/>
      <c r="M673" s="579"/>
      <c r="N673" s="579"/>
      <c r="O673" s="579"/>
      <c r="P673" s="579"/>
      <c r="Q673" s="579"/>
      <c r="R673" s="579"/>
      <c r="S673" s="579"/>
      <c r="T673" s="579"/>
      <c r="U673" s="579"/>
      <c r="V673" s="579"/>
      <c r="W673" s="579"/>
      <c r="X673" s="579"/>
      <c r="Y673" s="579"/>
      <c r="Z673" s="579"/>
    </row>
    <row r="674" spans="1:26" ht="12.75" customHeight="1">
      <c r="A674" s="579"/>
      <c r="B674" s="579"/>
      <c r="C674" s="579"/>
      <c r="D674" s="579"/>
      <c r="E674" s="579"/>
      <c r="F674" s="579"/>
      <c r="G674" s="579"/>
      <c r="H674" s="579"/>
      <c r="I674" s="579"/>
      <c r="J674" s="579"/>
      <c r="K674" s="579"/>
      <c r="L674" s="579"/>
      <c r="M674" s="579"/>
      <c r="N674" s="579"/>
      <c r="O674" s="579"/>
      <c r="P674" s="579"/>
      <c r="Q674" s="579"/>
      <c r="R674" s="579"/>
      <c r="S674" s="579"/>
      <c r="T674" s="579"/>
      <c r="U674" s="579"/>
      <c r="V674" s="579"/>
      <c r="W674" s="579"/>
      <c r="X674" s="579"/>
      <c r="Y674" s="579"/>
      <c r="Z674" s="579"/>
    </row>
    <row r="675" spans="1:26" ht="12.75" customHeight="1">
      <c r="A675" s="579"/>
      <c r="B675" s="579"/>
      <c r="C675" s="579"/>
      <c r="D675" s="579"/>
      <c r="E675" s="579"/>
      <c r="F675" s="579"/>
      <c r="G675" s="579"/>
      <c r="H675" s="579"/>
      <c r="I675" s="579"/>
      <c r="J675" s="579"/>
      <c r="K675" s="579"/>
      <c r="L675" s="579"/>
      <c r="M675" s="579"/>
      <c r="N675" s="579"/>
      <c r="O675" s="579"/>
      <c r="P675" s="579"/>
      <c r="Q675" s="579"/>
      <c r="R675" s="579"/>
      <c r="S675" s="579"/>
      <c r="T675" s="579"/>
      <c r="U675" s="579"/>
      <c r="V675" s="579"/>
      <c r="W675" s="579"/>
      <c r="X675" s="579"/>
      <c r="Y675" s="579"/>
      <c r="Z675" s="579"/>
    </row>
    <row r="676" spans="1:26" ht="12.75" customHeight="1">
      <c r="A676" s="579"/>
      <c r="B676" s="579"/>
      <c r="C676" s="579"/>
      <c r="D676" s="579"/>
      <c r="E676" s="579"/>
      <c r="F676" s="579"/>
      <c r="G676" s="579"/>
      <c r="H676" s="579"/>
      <c r="I676" s="579"/>
      <c r="J676" s="579"/>
      <c r="K676" s="579"/>
      <c r="L676" s="579"/>
      <c r="M676" s="579"/>
      <c r="N676" s="579"/>
      <c r="O676" s="579"/>
      <c r="P676" s="579"/>
      <c r="Q676" s="579"/>
      <c r="R676" s="579"/>
      <c r="S676" s="579"/>
      <c r="T676" s="579"/>
      <c r="U676" s="579"/>
      <c r="V676" s="579"/>
      <c r="W676" s="579"/>
      <c r="X676" s="579"/>
      <c r="Y676" s="579"/>
      <c r="Z676" s="579"/>
    </row>
    <row r="677" spans="1:26" ht="12.75" customHeight="1">
      <c r="A677" s="579"/>
      <c r="B677" s="579"/>
      <c r="C677" s="579"/>
      <c r="D677" s="579"/>
      <c r="E677" s="579"/>
      <c r="F677" s="579"/>
      <c r="G677" s="579"/>
      <c r="H677" s="579"/>
      <c r="I677" s="579"/>
      <c r="J677" s="579"/>
      <c r="K677" s="579"/>
      <c r="L677" s="579"/>
      <c r="M677" s="579"/>
      <c r="N677" s="579"/>
      <c r="O677" s="579"/>
      <c r="P677" s="579"/>
      <c r="Q677" s="579"/>
      <c r="R677" s="579"/>
      <c r="S677" s="579"/>
      <c r="T677" s="579"/>
      <c r="U677" s="579"/>
      <c r="V677" s="579"/>
      <c r="W677" s="579"/>
      <c r="X677" s="579"/>
      <c r="Y677" s="579"/>
      <c r="Z677" s="579"/>
    </row>
    <row r="678" spans="1:26" ht="12.75" customHeight="1">
      <c r="A678" s="579"/>
      <c r="B678" s="579"/>
      <c r="C678" s="579"/>
      <c r="D678" s="579"/>
      <c r="E678" s="579"/>
      <c r="F678" s="579"/>
      <c r="G678" s="579"/>
      <c r="H678" s="579"/>
      <c r="I678" s="579"/>
      <c r="J678" s="579"/>
      <c r="K678" s="579"/>
      <c r="L678" s="579"/>
      <c r="M678" s="579"/>
      <c r="N678" s="579"/>
      <c r="O678" s="579"/>
      <c r="P678" s="579"/>
      <c r="Q678" s="579"/>
      <c r="R678" s="579"/>
      <c r="S678" s="579"/>
      <c r="T678" s="579"/>
      <c r="U678" s="579"/>
      <c r="V678" s="579"/>
      <c r="W678" s="579"/>
      <c r="X678" s="579"/>
      <c r="Y678" s="579"/>
      <c r="Z678" s="579"/>
    </row>
    <row r="679" spans="1:26" ht="12.75" customHeight="1">
      <c r="A679" s="579"/>
      <c r="B679" s="579"/>
      <c r="C679" s="579"/>
      <c r="D679" s="579"/>
      <c r="E679" s="579"/>
      <c r="F679" s="579"/>
      <c r="G679" s="579"/>
      <c r="H679" s="579"/>
      <c r="I679" s="579"/>
      <c r="J679" s="579"/>
      <c r="K679" s="579"/>
      <c r="L679" s="579"/>
      <c r="M679" s="579"/>
      <c r="N679" s="579"/>
      <c r="O679" s="579"/>
      <c r="P679" s="579"/>
      <c r="Q679" s="579"/>
      <c r="R679" s="579"/>
      <c r="S679" s="579"/>
      <c r="T679" s="579"/>
      <c r="U679" s="579"/>
      <c r="V679" s="579"/>
      <c r="W679" s="579"/>
      <c r="X679" s="579"/>
      <c r="Y679" s="579"/>
      <c r="Z679" s="579"/>
    </row>
    <row r="680" spans="1:26" ht="12.75" customHeight="1">
      <c r="A680" s="579"/>
      <c r="B680" s="579"/>
      <c r="C680" s="579"/>
      <c r="D680" s="579"/>
      <c r="E680" s="579"/>
      <c r="F680" s="579"/>
      <c r="G680" s="579"/>
      <c r="H680" s="579"/>
      <c r="I680" s="579"/>
      <c r="J680" s="579"/>
      <c r="K680" s="579"/>
      <c r="L680" s="579"/>
      <c r="M680" s="579"/>
      <c r="N680" s="579"/>
      <c r="O680" s="579"/>
      <c r="P680" s="579"/>
      <c r="Q680" s="579"/>
      <c r="R680" s="579"/>
      <c r="S680" s="579"/>
      <c r="T680" s="579"/>
      <c r="U680" s="579"/>
      <c r="V680" s="579"/>
      <c r="W680" s="579"/>
      <c r="X680" s="579"/>
      <c r="Y680" s="579"/>
      <c r="Z680" s="579"/>
    </row>
    <row r="681" spans="1:26" ht="12.75" customHeight="1">
      <c r="A681" s="579"/>
      <c r="B681" s="579"/>
      <c r="C681" s="579"/>
      <c r="D681" s="579"/>
      <c r="E681" s="579"/>
      <c r="F681" s="579"/>
      <c r="G681" s="579"/>
      <c r="H681" s="579"/>
      <c r="I681" s="579"/>
      <c r="J681" s="579"/>
      <c r="K681" s="579"/>
      <c r="L681" s="579"/>
      <c r="M681" s="579"/>
      <c r="N681" s="579"/>
      <c r="O681" s="579"/>
      <c r="P681" s="579"/>
      <c r="Q681" s="579"/>
      <c r="R681" s="579"/>
      <c r="S681" s="579"/>
      <c r="T681" s="579"/>
      <c r="U681" s="579"/>
      <c r="V681" s="579"/>
      <c r="W681" s="579"/>
      <c r="X681" s="579"/>
      <c r="Y681" s="579"/>
      <c r="Z681" s="579"/>
    </row>
    <row r="682" spans="1:26" ht="12.75" customHeight="1">
      <c r="A682" s="579"/>
      <c r="B682" s="579"/>
      <c r="C682" s="579"/>
      <c r="D682" s="579"/>
      <c r="E682" s="579"/>
      <c r="F682" s="579"/>
      <c r="G682" s="579"/>
      <c r="H682" s="579"/>
      <c r="I682" s="579"/>
      <c r="J682" s="579"/>
      <c r="K682" s="579"/>
      <c r="L682" s="579"/>
      <c r="M682" s="579"/>
      <c r="N682" s="579"/>
      <c r="O682" s="579"/>
      <c r="P682" s="579"/>
      <c r="Q682" s="579"/>
      <c r="R682" s="579"/>
      <c r="S682" s="579"/>
      <c r="T682" s="579"/>
      <c r="U682" s="579"/>
      <c r="V682" s="579"/>
      <c r="W682" s="579"/>
      <c r="X682" s="579"/>
      <c r="Y682" s="579"/>
      <c r="Z682" s="579"/>
    </row>
    <row r="683" spans="1:26" ht="12.75" customHeight="1">
      <c r="A683" s="579"/>
      <c r="B683" s="579"/>
      <c r="C683" s="579"/>
      <c r="D683" s="579"/>
      <c r="E683" s="579"/>
      <c r="F683" s="579"/>
      <c r="G683" s="579"/>
      <c r="H683" s="579"/>
      <c r="I683" s="579"/>
      <c r="J683" s="579"/>
      <c r="K683" s="579"/>
      <c r="L683" s="579"/>
      <c r="M683" s="579"/>
      <c r="N683" s="579"/>
      <c r="O683" s="579"/>
      <c r="P683" s="579"/>
      <c r="Q683" s="579"/>
      <c r="R683" s="579"/>
      <c r="S683" s="579"/>
      <c r="T683" s="579"/>
      <c r="U683" s="579"/>
      <c r="V683" s="579"/>
      <c r="W683" s="579"/>
      <c r="X683" s="579"/>
      <c r="Y683" s="579"/>
      <c r="Z683" s="579"/>
    </row>
    <row r="684" spans="1:26" ht="12.75" customHeight="1">
      <c r="A684" s="579"/>
      <c r="B684" s="579"/>
      <c r="C684" s="579"/>
      <c r="D684" s="579"/>
      <c r="E684" s="579"/>
      <c r="F684" s="579"/>
      <c r="G684" s="579"/>
      <c r="H684" s="579"/>
      <c r="I684" s="579"/>
      <c r="J684" s="579"/>
      <c r="K684" s="579"/>
      <c r="L684" s="579"/>
      <c r="M684" s="579"/>
      <c r="N684" s="579"/>
      <c r="O684" s="579"/>
      <c r="P684" s="579"/>
      <c r="Q684" s="579"/>
      <c r="R684" s="579"/>
      <c r="S684" s="579"/>
      <c r="T684" s="579"/>
      <c r="U684" s="579"/>
      <c r="V684" s="579"/>
      <c r="W684" s="579"/>
      <c r="X684" s="579"/>
      <c r="Y684" s="579"/>
      <c r="Z684" s="579"/>
    </row>
    <row r="685" spans="1:26" ht="12.75" customHeight="1">
      <c r="A685" s="579"/>
      <c r="B685" s="579"/>
      <c r="C685" s="579"/>
      <c r="D685" s="579"/>
      <c r="E685" s="579"/>
      <c r="F685" s="579"/>
      <c r="G685" s="579"/>
      <c r="H685" s="579"/>
      <c r="I685" s="579"/>
      <c r="J685" s="579"/>
      <c r="K685" s="579"/>
      <c r="L685" s="579"/>
      <c r="M685" s="579"/>
      <c r="N685" s="579"/>
      <c r="O685" s="579"/>
      <c r="P685" s="579"/>
      <c r="Q685" s="579"/>
      <c r="R685" s="579"/>
      <c r="S685" s="579"/>
      <c r="T685" s="579"/>
      <c r="U685" s="579"/>
      <c r="V685" s="579"/>
      <c r="W685" s="579"/>
      <c r="X685" s="579"/>
      <c r="Y685" s="579"/>
      <c r="Z685" s="579"/>
    </row>
    <row r="686" spans="1:26" ht="12.75" customHeight="1">
      <c r="A686" s="579"/>
      <c r="B686" s="579"/>
      <c r="C686" s="579"/>
      <c r="D686" s="579"/>
      <c r="E686" s="579"/>
      <c r="F686" s="579"/>
      <c r="G686" s="579"/>
      <c r="H686" s="579"/>
      <c r="I686" s="579"/>
      <c r="J686" s="579"/>
      <c r="K686" s="579"/>
      <c r="L686" s="579"/>
      <c r="M686" s="579"/>
      <c r="N686" s="579"/>
      <c r="O686" s="579"/>
      <c r="P686" s="579"/>
      <c r="Q686" s="579"/>
      <c r="R686" s="579"/>
      <c r="S686" s="579"/>
      <c r="T686" s="579"/>
      <c r="U686" s="579"/>
      <c r="V686" s="579"/>
      <c r="W686" s="579"/>
      <c r="X686" s="579"/>
      <c r="Y686" s="579"/>
      <c r="Z686" s="579"/>
    </row>
    <row r="687" spans="1:26" ht="12.75" customHeight="1">
      <c r="A687" s="579"/>
      <c r="B687" s="579"/>
      <c r="C687" s="579"/>
      <c r="D687" s="579"/>
      <c r="E687" s="579"/>
      <c r="F687" s="579"/>
      <c r="G687" s="579"/>
      <c r="H687" s="579"/>
      <c r="I687" s="579"/>
      <c r="J687" s="579"/>
      <c r="K687" s="579"/>
      <c r="L687" s="579"/>
      <c r="M687" s="579"/>
      <c r="N687" s="579"/>
      <c r="O687" s="579"/>
      <c r="P687" s="579"/>
      <c r="Q687" s="579"/>
      <c r="R687" s="579"/>
      <c r="S687" s="579"/>
      <c r="T687" s="579"/>
      <c r="U687" s="579"/>
      <c r="V687" s="579"/>
      <c r="W687" s="579"/>
      <c r="X687" s="579"/>
      <c r="Y687" s="579"/>
      <c r="Z687" s="579"/>
    </row>
    <row r="688" spans="1:26" ht="12.75" customHeight="1">
      <c r="A688" s="579"/>
      <c r="B688" s="579"/>
      <c r="C688" s="579"/>
      <c r="D688" s="579"/>
      <c r="E688" s="579"/>
      <c r="F688" s="579"/>
      <c r="G688" s="579"/>
      <c r="H688" s="579"/>
      <c r="I688" s="579"/>
      <c r="J688" s="579"/>
      <c r="K688" s="579"/>
      <c r="L688" s="579"/>
      <c r="M688" s="579"/>
      <c r="N688" s="579"/>
      <c r="O688" s="579"/>
      <c r="P688" s="579"/>
      <c r="Q688" s="579"/>
      <c r="R688" s="579"/>
      <c r="S688" s="579"/>
      <c r="T688" s="579"/>
      <c r="U688" s="579"/>
      <c r="V688" s="579"/>
      <c r="W688" s="579"/>
      <c r="X688" s="579"/>
      <c r="Y688" s="579"/>
      <c r="Z688" s="579"/>
    </row>
    <row r="689" spans="1:26" ht="12.75" customHeight="1">
      <c r="A689" s="579"/>
      <c r="B689" s="579"/>
      <c r="C689" s="579"/>
      <c r="D689" s="579"/>
      <c r="E689" s="579"/>
      <c r="F689" s="579"/>
      <c r="G689" s="579"/>
      <c r="H689" s="579"/>
      <c r="I689" s="579"/>
      <c r="J689" s="579"/>
      <c r="K689" s="579"/>
      <c r="L689" s="579"/>
      <c r="M689" s="579"/>
      <c r="N689" s="579"/>
      <c r="O689" s="579"/>
      <c r="P689" s="579"/>
      <c r="Q689" s="579"/>
      <c r="R689" s="579"/>
      <c r="S689" s="579"/>
      <c r="T689" s="579"/>
      <c r="U689" s="579"/>
      <c r="V689" s="579"/>
      <c r="W689" s="579"/>
      <c r="X689" s="579"/>
      <c r="Y689" s="579"/>
      <c r="Z689" s="579"/>
    </row>
    <row r="690" spans="1:26" ht="12.75" customHeight="1">
      <c r="A690" s="579"/>
      <c r="B690" s="579"/>
      <c r="C690" s="579"/>
      <c r="D690" s="579"/>
      <c r="E690" s="579"/>
      <c r="F690" s="579"/>
      <c r="G690" s="579"/>
      <c r="H690" s="579"/>
      <c r="I690" s="579"/>
      <c r="J690" s="579"/>
      <c r="K690" s="579"/>
      <c r="L690" s="579"/>
      <c r="M690" s="579"/>
      <c r="N690" s="579"/>
      <c r="O690" s="579"/>
      <c r="P690" s="579"/>
      <c r="Q690" s="579"/>
      <c r="R690" s="579"/>
      <c r="S690" s="579"/>
      <c r="T690" s="579"/>
      <c r="U690" s="579"/>
      <c r="V690" s="579"/>
      <c r="W690" s="579"/>
      <c r="X690" s="579"/>
      <c r="Y690" s="579"/>
      <c r="Z690" s="579"/>
    </row>
    <row r="691" spans="1:26" ht="12.75" customHeight="1">
      <c r="A691" s="579"/>
      <c r="B691" s="579"/>
      <c r="C691" s="579"/>
      <c r="D691" s="579"/>
      <c r="E691" s="579"/>
      <c r="F691" s="579"/>
      <c r="G691" s="579"/>
      <c r="H691" s="579"/>
      <c r="I691" s="579"/>
      <c r="J691" s="579"/>
      <c r="K691" s="579"/>
      <c r="L691" s="579"/>
      <c r="M691" s="579"/>
      <c r="N691" s="579"/>
      <c r="O691" s="579"/>
      <c r="P691" s="579"/>
      <c r="Q691" s="579"/>
      <c r="R691" s="579"/>
      <c r="S691" s="579"/>
      <c r="T691" s="579"/>
      <c r="U691" s="579"/>
      <c r="V691" s="579"/>
      <c r="W691" s="579"/>
      <c r="X691" s="579"/>
      <c r="Y691" s="579"/>
      <c r="Z691" s="579"/>
    </row>
    <row r="692" spans="1:26" ht="12.75" customHeight="1">
      <c r="A692" s="579"/>
      <c r="B692" s="579"/>
      <c r="C692" s="579"/>
      <c r="D692" s="579"/>
      <c r="E692" s="579"/>
      <c r="F692" s="579"/>
      <c r="G692" s="579"/>
      <c r="H692" s="579"/>
      <c r="I692" s="579"/>
      <c r="J692" s="579"/>
      <c r="K692" s="579"/>
      <c r="L692" s="579"/>
      <c r="M692" s="579"/>
      <c r="N692" s="579"/>
      <c r="O692" s="579"/>
      <c r="P692" s="579"/>
      <c r="Q692" s="579"/>
      <c r="R692" s="579"/>
      <c r="S692" s="579"/>
      <c r="T692" s="579"/>
      <c r="U692" s="579"/>
      <c r="V692" s="579"/>
      <c r="W692" s="579"/>
      <c r="X692" s="579"/>
      <c r="Y692" s="579"/>
      <c r="Z692" s="579"/>
    </row>
    <row r="693" spans="1:26" ht="12.75" customHeight="1">
      <c r="A693" s="579"/>
      <c r="B693" s="579"/>
      <c r="C693" s="579"/>
      <c r="D693" s="579"/>
      <c r="E693" s="579"/>
      <c r="F693" s="579"/>
      <c r="G693" s="579"/>
      <c r="H693" s="579"/>
      <c r="I693" s="579"/>
      <c r="J693" s="579"/>
      <c r="K693" s="579"/>
      <c r="L693" s="579"/>
      <c r="M693" s="579"/>
      <c r="N693" s="579"/>
      <c r="O693" s="579"/>
      <c r="P693" s="579"/>
      <c r="Q693" s="579"/>
      <c r="R693" s="579"/>
      <c r="S693" s="579"/>
      <c r="T693" s="579"/>
      <c r="U693" s="579"/>
      <c r="V693" s="579"/>
      <c r="W693" s="579"/>
      <c r="X693" s="579"/>
      <c r="Y693" s="579"/>
      <c r="Z693" s="579"/>
    </row>
    <row r="694" spans="1:26" ht="12.75" customHeight="1">
      <c r="A694" s="579"/>
      <c r="B694" s="579"/>
      <c r="C694" s="579"/>
      <c r="D694" s="579"/>
      <c r="E694" s="579"/>
      <c r="F694" s="579"/>
      <c r="G694" s="579"/>
      <c r="H694" s="579"/>
      <c r="I694" s="579"/>
      <c r="J694" s="579"/>
      <c r="K694" s="579"/>
      <c r="L694" s="579"/>
      <c r="M694" s="579"/>
      <c r="N694" s="579"/>
      <c r="O694" s="579"/>
      <c r="P694" s="579"/>
      <c r="Q694" s="579"/>
      <c r="R694" s="579"/>
      <c r="S694" s="579"/>
      <c r="T694" s="579"/>
      <c r="U694" s="579"/>
      <c r="V694" s="579"/>
      <c r="W694" s="579"/>
      <c r="X694" s="579"/>
      <c r="Y694" s="579"/>
      <c r="Z694" s="579"/>
    </row>
    <row r="695" spans="1:26" ht="12.75" customHeight="1">
      <c r="A695" s="579"/>
      <c r="B695" s="579"/>
      <c r="C695" s="579"/>
      <c r="D695" s="579"/>
      <c r="E695" s="579"/>
      <c r="F695" s="579"/>
      <c r="G695" s="579"/>
      <c r="H695" s="579"/>
      <c r="I695" s="579"/>
      <c r="J695" s="579"/>
      <c r="K695" s="579"/>
      <c r="L695" s="579"/>
      <c r="M695" s="579"/>
      <c r="N695" s="579"/>
      <c r="O695" s="579"/>
      <c r="P695" s="579"/>
      <c r="Q695" s="579"/>
      <c r="R695" s="579"/>
      <c r="S695" s="579"/>
      <c r="T695" s="579"/>
      <c r="U695" s="579"/>
      <c r="V695" s="579"/>
      <c r="W695" s="579"/>
      <c r="X695" s="579"/>
      <c r="Y695" s="579"/>
      <c r="Z695" s="579"/>
    </row>
    <row r="696" spans="1:26" ht="12.75" customHeight="1">
      <c r="A696" s="579"/>
      <c r="B696" s="579"/>
      <c r="C696" s="579"/>
      <c r="D696" s="579"/>
      <c r="E696" s="579"/>
      <c r="F696" s="579"/>
      <c r="G696" s="579"/>
      <c r="H696" s="579"/>
      <c r="I696" s="579"/>
      <c r="J696" s="579"/>
      <c r="K696" s="579"/>
      <c r="L696" s="579"/>
      <c r="M696" s="579"/>
      <c r="N696" s="579"/>
      <c r="O696" s="579"/>
      <c r="P696" s="579"/>
      <c r="Q696" s="579"/>
      <c r="R696" s="579"/>
      <c r="S696" s="579"/>
      <c r="T696" s="579"/>
      <c r="U696" s="579"/>
      <c r="V696" s="579"/>
      <c r="W696" s="579"/>
      <c r="X696" s="579"/>
      <c r="Y696" s="579"/>
      <c r="Z696" s="579"/>
    </row>
    <row r="697" spans="1:26" ht="12.75" customHeight="1">
      <c r="A697" s="579"/>
      <c r="B697" s="579"/>
      <c r="C697" s="579"/>
      <c r="D697" s="579"/>
      <c r="E697" s="579"/>
      <c r="F697" s="579"/>
      <c r="G697" s="579"/>
      <c r="H697" s="579"/>
      <c r="I697" s="579"/>
      <c r="J697" s="579"/>
      <c r="K697" s="579"/>
      <c r="L697" s="579"/>
      <c r="M697" s="579"/>
      <c r="N697" s="579"/>
      <c r="O697" s="579"/>
      <c r="P697" s="579"/>
      <c r="Q697" s="579"/>
      <c r="R697" s="579"/>
      <c r="S697" s="579"/>
      <c r="T697" s="579"/>
      <c r="U697" s="579"/>
      <c r="V697" s="579"/>
      <c r="W697" s="579"/>
      <c r="X697" s="579"/>
      <c r="Y697" s="579"/>
      <c r="Z697" s="579"/>
    </row>
    <row r="698" spans="1:26" ht="12.75" customHeight="1">
      <c r="A698" s="579"/>
      <c r="B698" s="579"/>
      <c r="C698" s="579"/>
      <c r="D698" s="579"/>
      <c r="E698" s="579"/>
      <c r="F698" s="579"/>
      <c r="G698" s="579"/>
      <c r="H698" s="579"/>
      <c r="I698" s="579"/>
      <c r="J698" s="579"/>
      <c r="K698" s="579"/>
      <c r="L698" s="579"/>
      <c r="M698" s="579"/>
      <c r="N698" s="579"/>
      <c r="O698" s="579"/>
      <c r="P698" s="579"/>
      <c r="Q698" s="579"/>
      <c r="R698" s="579"/>
      <c r="S698" s="579"/>
      <c r="T698" s="579"/>
      <c r="U698" s="579"/>
      <c r="V698" s="579"/>
      <c r="W698" s="579"/>
      <c r="X698" s="579"/>
      <c r="Y698" s="579"/>
      <c r="Z698" s="579"/>
    </row>
    <row r="699" spans="1:26" ht="12.75" customHeight="1">
      <c r="A699" s="579"/>
      <c r="B699" s="579"/>
      <c r="C699" s="579"/>
      <c r="D699" s="579"/>
      <c r="E699" s="579"/>
      <c r="F699" s="579"/>
      <c r="G699" s="579"/>
      <c r="H699" s="579"/>
      <c r="I699" s="579"/>
      <c r="J699" s="579"/>
      <c r="K699" s="579"/>
      <c r="L699" s="579"/>
      <c r="M699" s="579"/>
      <c r="N699" s="579"/>
      <c r="O699" s="579"/>
      <c r="P699" s="579"/>
      <c r="Q699" s="579"/>
      <c r="R699" s="579"/>
      <c r="S699" s="579"/>
      <c r="T699" s="579"/>
      <c r="U699" s="579"/>
      <c r="V699" s="579"/>
      <c r="W699" s="579"/>
      <c r="X699" s="579"/>
      <c r="Y699" s="579"/>
      <c r="Z699" s="579"/>
    </row>
    <row r="700" spans="1:26" ht="12.75" customHeight="1">
      <c r="A700" s="579"/>
      <c r="B700" s="579"/>
      <c r="C700" s="579"/>
      <c r="D700" s="579"/>
      <c r="E700" s="579"/>
      <c r="F700" s="579"/>
      <c r="G700" s="579"/>
      <c r="H700" s="579"/>
      <c r="I700" s="579"/>
      <c r="J700" s="579"/>
      <c r="K700" s="579"/>
      <c r="L700" s="579"/>
      <c r="M700" s="579"/>
      <c r="N700" s="579"/>
      <c r="O700" s="579"/>
      <c r="P700" s="579"/>
      <c r="Q700" s="579"/>
      <c r="R700" s="579"/>
      <c r="S700" s="579"/>
      <c r="T700" s="579"/>
      <c r="U700" s="579"/>
      <c r="V700" s="579"/>
      <c r="W700" s="579"/>
      <c r="X700" s="579"/>
      <c r="Y700" s="579"/>
      <c r="Z700" s="579"/>
    </row>
    <row r="701" spans="1:26" ht="12.75" customHeight="1">
      <c r="A701" s="579"/>
      <c r="B701" s="579"/>
      <c r="C701" s="579"/>
      <c r="D701" s="579"/>
      <c r="E701" s="579"/>
      <c r="F701" s="579"/>
      <c r="G701" s="579"/>
      <c r="H701" s="579"/>
      <c r="I701" s="579"/>
      <c r="J701" s="579"/>
      <c r="K701" s="579"/>
      <c r="L701" s="579"/>
      <c r="M701" s="579"/>
      <c r="N701" s="579"/>
      <c r="O701" s="579"/>
      <c r="P701" s="579"/>
      <c r="Q701" s="579"/>
      <c r="R701" s="579"/>
      <c r="S701" s="579"/>
      <c r="T701" s="579"/>
      <c r="U701" s="579"/>
      <c r="V701" s="579"/>
      <c r="W701" s="579"/>
      <c r="X701" s="579"/>
      <c r="Y701" s="579"/>
      <c r="Z701" s="579"/>
    </row>
    <row r="702" spans="1:26" ht="12.75" customHeight="1">
      <c r="A702" s="579"/>
      <c r="B702" s="579"/>
      <c r="C702" s="579"/>
      <c r="D702" s="579"/>
      <c r="E702" s="579"/>
      <c r="F702" s="579"/>
      <c r="G702" s="579"/>
      <c r="H702" s="579"/>
      <c r="I702" s="579"/>
      <c r="J702" s="579"/>
      <c r="K702" s="579"/>
      <c r="L702" s="579"/>
      <c r="M702" s="579"/>
      <c r="N702" s="579"/>
      <c r="O702" s="579"/>
      <c r="P702" s="579"/>
      <c r="Q702" s="579"/>
      <c r="R702" s="579"/>
      <c r="S702" s="579"/>
      <c r="T702" s="579"/>
      <c r="U702" s="579"/>
      <c r="V702" s="579"/>
      <c r="W702" s="579"/>
      <c r="X702" s="579"/>
      <c r="Y702" s="579"/>
      <c r="Z702" s="579"/>
    </row>
    <row r="703" spans="1:26" ht="12.75" customHeight="1">
      <c r="A703" s="579"/>
      <c r="B703" s="579"/>
      <c r="C703" s="579"/>
      <c r="D703" s="579"/>
      <c r="E703" s="579"/>
      <c r="F703" s="579"/>
      <c r="G703" s="579"/>
      <c r="H703" s="579"/>
      <c r="I703" s="579"/>
      <c r="J703" s="579"/>
      <c r="K703" s="579"/>
      <c r="L703" s="579"/>
      <c r="M703" s="579"/>
      <c r="N703" s="579"/>
      <c r="O703" s="579"/>
      <c r="P703" s="579"/>
      <c r="Q703" s="579"/>
      <c r="R703" s="579"/>
      <c r="S703" s="579"/>
      <c r="T703" s="579"/>
      <c r="U703" s="579"/>
      <c r="V703" s="579"/>
      <c r="W703" s="579"/>
      <c r="X703" s="579"/>
      <c r="Y703" s="579"/>
      <c r="Z703" s="579"/>
    </row>
    <row r="704" spans="1:26" ht="12.75" customHeight="1">
      <c r="A704" s="579"/>
      <c r="B704" s="579"/>
      <c r="C704" s="579"/>
      <c r="D704" s="579"/>
      <c r="E704" s="579"/>
      <c r="F704" s="579"/>
      <c r="G704" s="579"/>
      <c r="H704" s="579"/>
      <c r="I704" s="579"/>
      <c r="J704" s="579"/>
      <c r="K704" s="579"/>
      <c r="L704" s="579"/>
      <c r="M704" s="579"/>
      <c r="N704" s="579"/>
      <c r="O704" s="579"/>
      <c r="P704" s="579"/>
      <c r="Q704" s="579"/>
      <c r="R704" s="579"/>
      <c r="S704" s="579"/>
      <c r="T704" s="579"/>
      <c r="U704" s="579"/>
      <c r="V704" s="579"/>
      <c r="W704" s="579"/>
      <c r="X704" s="579"/>
      <c r="Y704" s="579"/>
      <c r="Z704" s="579"/>
    </row>
    <row r="705" spans="1:26" ht="12.75" customHeight="1">
      <c r="A705" s="579"/>
      <c r="B705" s="579"/>
      <c r="C705" s="579"/>
      <c r="D705" s="579"/>
      <c r="E705" s="579"/>
      <c r="F705" s="579"/>
      <c r="G705" s="579"/>
      <c r="H705" s="579"/>
      <c r="I705" s="579"/>
      <c r="J705" s="579"/>
      <c r="K705" s="579"/>
      <c r="L705" s="579"/>
      <c r="M705" s="579"/>
      <c r="N705" s="579"/>
      <c r="O705" s="579"/>
      <c r="P705" s="579"/>
      <c r="Q705" s="579"/>
      <c r="R705" s="579"/>
      <c r="S705" s="579"/>
      <c r="T705" s="579"/>
      <c r="U705" s="579"/>
      <c r="V705" s="579"/>
      <c r="W705" s="579"/>
      <c r="X705" s="579"/>
      <c r="Y705" s="579"/>
      <c r="Z705" s="579"/>
    </row>
    <row r="706" spans="1:26" ht="12.75" customHeight="1">
      <c r="A706" s="579"/>
      <c r="B706" s="579"/>
      <c r="C706" s="579"/>
      <c r="D706" s="579"/>
      <c r="E706" s="579"/>
      <c r="F706" s="579"/>
      <c r="G706" s="579"/>
      <c r="H706" s="579"/>
      <c r="I706" s="579"/>
      <c r="J706" s="579"/>
      <c r="K706" s="579"/>
      <c r="L706" s="579"/>
      <c r="M706" s="579"/>
      <c r="N706" s="579"/>
      <c r="O706" s="579"/>
      <c r="P706" s="579"/>
      <c r="Q706" s="579"/>
      <c r="R706" s="579"/>
      <c r="S706" s="579"/>
      <c r="T706" s="579"/>
      <c r="U706" s="579"/>
      <c r="V706" s="579"/>
      <c r="W706" s="579"/>
      <c r="X706" s="579"/>
      <c r="Y706" s="579"/>
      <c r="Z706" s="579"/>
    </row>
    <row r="707" spans="1:26" ht="12.75" customHeight="1">
      <c r="A707" s="579"/>
      <c r="B707" s="579"/>
      <c r="C707" s="579"/>
      <c r="D707" s="579"/>
      <c r="E707" s="579"/>
      <c r="F707" s="579"/>
      <c r="G707" s="579"/>
      <c r="H707" s="579"/>
      <c r="I707" s="579"/>
      <c r="J707" s="579"/>
      <c r="K707" s="579"/>
      <c r="L707" s="579"/>
      <c r="M707" s="579"/>
      <c r="N707" s="579"/>
      <c r="O707" s="579"/>
      <c r="P707" s="579"/>
      <c r="Q707" s="579"/>
      <c r="R707" s="579"/>
      <c r="S707" s="579"/>
      <c r="T707" s="579"/>
      <c r="U707" s="579"/>
      <c r="V707" s="579"/>
      <c r="W707" s="579"/>
      <c r="X707" s="579"/>
      <c r="Y707" s="579"/>
      <c r="Z707" s="579"/>
    </row>
    <row r="708" spans="1:26" ht="12.75" customHeight="1">
      <c r="A708" s="579"/>
      <c r="B708" s="579"/>
      <c r="C708" s="579"/>
      <c r="D708" s="579"/>
      <c r="E708" s="579"/>
      <c r="F708" s="579"/>
      <c r="G708" s="579"/>
      <c r="H708" s="579"/>
      <c r="I708" s="579"/>
      <c r="J708" s="579"/>
      <c r="K708" s="579"/>
      <c r="L708" s="579"/>
      <c r="M708" s="579"/>
      <c r="N708" s="579"/>
      <c r="O708" s="579"/>
      <c r="P708" s="579"/>
      <c r="Q708" s="579"/>
      <c r="R708" s="579"/>
      <c r="S708" s="579"/>
      <c r="T708" s="579"/>
      <c r="U708" s="579"/>
      <c r="V708" s="579"/>
      <c r="W708" s="579"/>
      <c r="X708" s="579"/>
      <c r="Y708" s="579"/>
      <c r="Z708" s="579"/>
    </row>
    <row r="709" spans="1:26" ht="12.75" customHeight="1">
      <c r="A709" s="579"/>
      <c r="B709" s="579"/>
      <c r="C709" s="579"/>
      <c r="D709" s="579"/>
      <c r="E709" s="579"/>
      <c r="F709" s="579"/>
      <c r="G709" s="579"/>
      <c r="H709" s="579"/>
      <c r="I709" s="579"/>
      <c r="J709" s="579"/>
      <c r="K709" s="579"/>
      <c r="L709" s="579"/>
      <c r="M709" s="579"/>
      <c r="N709" s="579"/>
      <c r="O709" s="579"/>
      <c r="P709" s="579"/>
      <c r="Q709" s="579"/>
      <c r="R709" s="579"/>
      <c r="S709" s="579"/>
      <c r="T709" s="579"/>
      <c r="U709" s="579"/>
      <c r="V709" s="579"/>
      <c r="W709" s="579"/>
      <c r="X709" s="579"/>
      <c r="Y709" s="579"/>
      <c r="Z709" s="579"/>
    </row>
    <row r="710" spans="1:26" ht="12.75" customHeight="1">
      <c r="A710" s="579"/>
      <c r="B710" s="579"/>
      <c r="C710" s="579"/>
      <c r="D710" s="579"/>
      <c r="E710" s="579"/>
      <c r="F710" s="579"/>
      <c r="G710" s="579"/>
      <c r="H710" s="579"/>
      <c r="I710" s="579"/>
      <c r="J710" s="579"/>
      <c r="K710" s="579"/>
      <c r="L710" s="579"/>
      <c r="M710" s="579"/>
      <c r="N710" s="579"/>
      <c r="O710" s="579"/>
      <c r="P710" s="579"/>
      <c r="Q710" s="579"/>
      <c r="R710" s="579"/>
      <c r="S710" s="579"/>
      <c r="T710" s="579"/>
      <c r="U710" s="579"/>
      <c r="V710" s="579"/>
      <c r="W710" s="579"/>
      <c r="X710" s="579"/>
      <c r="Y710" s="579"/>
      <c r="Z710" s="579"/>
    </row>
    <row r="711" spans="1:26" ht="12.75" customHeight="1">
      <c r="A711" s="579"/>
      <c r="B711" s="579"/>
      <c r="C711" s="579"/>
      <c r="D711" s="579"/>
      <c r="E711" s="579"/>
      <c r="F711" s="579"/>
      <c r="G711" s="579"/>
      <c r="H711" s="579"/>
      <c r="I711" s="579"/>
      <c r="J711" s="579"/>
      <c r="K711" s="579"/>
      <c r="L711" s="579"/>
      <c r="M711" s="579"/>
      <c r="N711" s="579"/>
      <c r="O711" s="579"/>
      <c r="P711" s="579"/>
      <c r="Q711" s="579"/>
      <c r="R711" s="579"/>
      <c r="S711" s="579"/>
      <c r="T711" s="579"/>
      <c r="U711" s="579"/>
      <c r="V711" s="579"/>
      <c r="W711" s="579"/>
      <c r="X711" s="579"/>
      <c r="Y711" s="579"/>
      <c r="Z711" s="579"/>
    </row>
    <row r="712" spans="1:26" ht="12.75" customHeight="1">
      <c r="A712" s="579"/>
      <c r="B712" s="579"/>
      <c r="C712" s="579"/>
      <c r="D712" s="579"/>
      <c r="E712" s="579"/>
      <c r="F712" s="579"/>
      <c r="G712" s="579"/>
      <c r="H712" s="579"/>
      <c r="I712" s="579"/>
      <c r="J712" s="579"/>
      <c r="K712" s="579"/>
      <c r="L712" s="579"/>
      <c r="M712" s="579"/>
      <c r="N712" s="579"/>
      <c r="O712" s="579"/>
      <c r="P712" s="579"/>
      <c r="Q712" s="579"/>
      <c r="R712" s="579"/>
      <c r="S712" s="579"/>
      <c r="T712" s="579"/>
      <c r="U712" s="579"/>
      <c r="V712" s="579"/>
      <c r="W712" s="579"/>
      <c r="X712" s="579"/>
      <c r="Y712" s="579"/>
      <c r="Z712" s="579"/>
    </row>
    <row r="713" spans="1:26" ht="12.75" customHeight="1">
      <c r="A713" s="579"/>
      <c r="B713" s="579"/>
      <c r="C713" s="579"/>
      <c r="D713" s="579"/>
      <c r="E713" s="579"/>
      <c r="F713" s="579"/>
      <c r="G713" s="579"/>
      <c r="H713" s="579"/>
      <c r="I713" s="579"/>
      <c r="J713" s="579"/>
      <c r="K713" s="579"/>
      <c r="L713" s="579"/>
      <c r="M713" s="579"/>
      <c r="N713" s="579"/>
      <c r="O713" s="579"/>
      <c r="P713" s="579"/>
      <c r="Q713" s="579"/>
      <c r="R713" s="579"/>
      <c r="S713" s="579"/>
      <c r="T713" s="579"/>
      <c r="U713" s="579"/>
      <c r="V713" s="579"/>
      <c r="W713" s="579"/>
      <c r="X713" s="579"/>
      <c r="Y713" s="579"/>
      <c r="Z713" s="579"/>
    </row>
    <row r="714" spans="1:26" ht="12.75" customHeight="1">
      <c r="A714" s="579"/>
      <c r="B714" s="579"/>
      <c r="C714" s="579"/>
      <c r="D714" s="579"/>
      <c r="E714" s="579"/>
      <c r="F714" s="579"/>
      <c r="G714" s="579"/>
      <c r="H714" s="579"/>
      <c r="I714" s="579"/>
      <c r="J714" s="579"/>
      <c r="K714" s="579"/>
      <c r="L714" s="579"/>
      <c r="M714" s="579"/>
      <c r="N714" s="579"/>
      <c r="O714" s="579"/>
      <c r="P714" s="579"/>
      <c r="Q714" s="579"/>
      <c r="R714" s="579"/>
      <c r="S714" s="579"/>
      <c r="T714" s="579"/>
      <c r="U714" s="579"/>
      <c r="V714" s="579"/>
      <c r="W714" s="579"/>
      <c r="X714" s="579"/>
      <c r="Y714" s="579"/>
      <c r="Z714" s="579"/>
    </row>
    <row r="715" spans="1:26" ht="12.75" customHeight="1">
      <c r="A715" s="579"/>
      <c r="B715" s="579"/>
      <c r="C715" s="579"/>
      <c r="D715" s="579"/>
      <c r="E715" s="579"/>
      <c r="F715" s="579"/>
      <c r="G715" s="579"/>
      <c r="H715" s="579"/>
      <c r="I715" s="579"/>
      <c r="J715" s="579"/>
      <c r="K715" s="579"/>
      <c r="L715" s="579"/>
      <c r="M715" s="579"/>
      <c r="N715" s="579"/>
      <c r="O715" s="579"/>
      <c r="P715" s="579"/>
      <c r="Q715" s="579"/>
      <c r="R715" s="579"/>
      <c r="S715" s="579"/>
      <c r="T715" s="579"/>
      <c r="U715" s="579"/>
      <c r="V715" s="579"/>
      <c r="W715" s="579"/>
      <c r="X715" s="579"/>
      <c r="Y715" s="579"/>
      <c r="Z715" s="579"/>
    </row>
    <row r="716" spans="1:26" ht="12.75" customHeight="1">
      <c r="A716" s="579"/>
      <c r="B716" s="579"/>
      <c r="C716" s="579"/>
      <c r="D716" s="579"/>
      <c r="E716" s="579"/>
      <c r="F716" s="579"/>
      <c r="G716" s="579"/>
      <c r="H716" s="579"/>
      <c r="I716" s="579"/>
      <c r="J716" s="579"/>
      <c r="K716" s="579"/>
      <c r="L716" s="579"/>
      <c r="M716" s="579"/>
      <c r="N716" s="579"/>
      <c r="O716" s="579"/>
      <c r="P716" s="579"/>
      <c r="Q716" s="579"/>
      <c r="R716" s="579"/>
      <c r="S716" s="579"/>
      <c r="T716" s="579"/>
      <c r="U716" s="579"/>
      <c r="V716" s="579"/>
      <c r="W716" s="579"/>
      <c r="X716" s="579"/>
      <c r="Y716" s="579"/>
      <c r="Z716" s="579"/>
    </row>
    <row r="717" spans="1:26" ht="12.75" customHeight="1">
      <c r="A717" s="579"/>
      <c r="B717" s="579"/>
      <c r="C717" s="579"/>
      <c r="D717" s="579"/>
      <c r="E717" s="579"/>
      <c r="F717" s="579"/>
      <c r="G717" s="579"/>
      <c r="H717" s="579"/>
      <c r="I717" s="579"/>
      <c r="J717" s="579"/>
      <c r="K717" s="579"/>
      <c r="L717" s="579"/>
      <c r="M717" s="579"/>
      <c r="N717" s="579"/>
      <c r="O717" s="579"/>
      <c r="P717" s="579"/>
      <c r="Q717" s="579"/>
      <c r="R717" s="579"/>
      <c r="S717" s="579"/>
      <c r="T717" s="579"/>
      <c r="U717" s="579"/>
      <c r="V717" s="579"/>
      <c r="W717" s="579"/>
      <c r="X717" s="579"/>
      <c r="Y717" s="579"/>
      <c r="Z717" s="579"/>
    </row>
    <row r="718" spans="1:26" ht="12.75" customHeight="1">
      <c r="A718" s="579"/>
      <c r="B718" s="579"/>
      <c r="C718" s="579"/>
      <c r="D718" s="579"/>
      <c r="E718" s="579"/>
      <c r="F718" s="579"/>
      <c r="G718" s="579"/>
      <c r="H718" s="579"/>
      <c r="I718" s="579"/>
      <c r="J718" s="579"/>
      <c r="K718" s="579"/>
      <c r="L718" s="579"/>
      <c r="M718" s="579"/>
      <c r="N718" s="579"/>
      <c r="O718" s="579"/>
      <c r="P718" s="579"/>
      <c r="Q718" s="579"/>
      <c r="R718" s="579"/>
      <c r="S718" s="579"/>
      <c r="T718" s="579"/>
      <c r="U718" s="579"/>
      <c r="V718" s="579"/>
      <c r="W718" s="579"/>
      <c r="X718" s="579"/>
      <c r="Y718" s="579"/>
      <c r="Z718" s="579"/>
    </row>
    <row r="719" spans="1:26" ht="12.75" customHeight="1">
      <c r="A719" s="579"/>
      <c r="B719" s="579"/>
      <c r="C719" s="579"/>
      <c r="D719" s="579"/>
      <c r="E719" s="579"/>
      <c r="F719" s="579"/>
      <c r="G719" s="579"/>
      <c r="H719" s="579"/>
      <c r="I719" s="579"/>
      <c r="J719" s="579"/>
      <c r="K719" s="579"/>
      <c r="L719" s="579"/>
      <c r="M719" s="579"/>
      <c r="N719" s="579"/>
      <c r="O719" s="579"/>
      <c r="P719" s="579"/>
      <c r="Q719" s="579"/>
      <c r="R719" s="579"/>
      <c r="S719" s="579"/>
      <c r="T719" s="579"/>
      <c r="U719" s="579"/>
      <c r="V719" s="579"/>
      <c r="W719" s="579"/>
      <c r="X719" s="579"/>
      <c r="Y719" s="579"/>
      <c r="Z719" s="579"/>
    </row>
    <row r="720" spans="1:26" ht="12.75" customHeight="1">
      <c r="A720" s="579"/>
      <c r="B720" s="579"/>
      <c r="C720" s="579"/>
      <c r="D720" s="579"/>
      <c r="E720" s="579"/>
      <c r="F720" s="579"/>
      <c r="G720" s="579"/>
      <c r="H720" s="579"/>
      <c r="I720" s="579"/>
      <c r="J720" s="579"/>
      <c r="K720" s="579"/>
      <c r="L720" s="579"/>
      <c r="M720" s="579"/>
      <c r="N720" s="579"/>
      <c r="O720" s="579"/>
      <c r="P720" s="579"/>
      <c r="Q720" s="579"/>
      <c r="R720" s="579"/>
      <c r="S720" s="579"/>
      <c r="T720" s="579"/>
      <c r="U720" s="579"/>
      <c r="V720" s="579"/>
      <c r="W720" s="579"/>
      <c r="X720" s="579"/>
      <c r="Y720" s="579"/>
      <c r="Z720" s="579"/>
    </row>
    <row r="721" spans="1:26" ht="12.75" customHeight="1">
      <c r="A721" s="579"/>
      <c r="B721" s="579"/>
      <c r="C721" s="579"/>
      <c r="D721" s="579"/>
      <c r="E721" s="579"/>
      <c r="F721" s="579"/>
      <c r="G721" s="579"/>
      <c r="H721" s="579"/>
      <c r="I721" s="579"/>
      <c r="J721" s="579"/>
      <c r="K721" s="579"/>
      <c r="L721" s="579"/>
      <c r="M721" s="579"/>
      <c r="N721" s="579"/>
      <c r="O721" s="579"/>
      <c r="P721" s="579"/>
      <c r="Q721" s="579"/>
      <c r="R721" s="579"/>
      <c r="S721" s="579"/>
      <c r="T721" s="579"/>
      <c r="U721" s="579"/>
      <c r="V721" s="579"/>
      <c r="W721" s="579"/>
      <c r="X721" s="579"/>
      <c r="Y721" s="579"/>
      <c r="Z721" s="579"/>
    </row>
    <row r="722" spans="1:26" ht="12.75" customHeight="1">
      <c r="A722" s="579"/>
      <c r="B722" s="579"/>
      <c r="C722" s="579"/>
      <c r="D722" s="579"/>
      <c r="E722" s="579"/>
      <c r="F722" s="579"/>
      <c r="G722" s="579"/>
      <c r="H722" s="579"/>
      <c r="I722" s="579"/>
      <c r="J722" s="579"/>
      <c r="K722" s="579"/>
      <c r="L722" s="579"/>
      <c r="M722" s="579"/>
      <c r="N722" s="579"/>
      <c r="O722" s="579"/>
      <c r="P722" s="579"/>
      <c r="Q722" s="579"/>
      <c r="R722" s="579"/>
      <c r="S722" s="579"/>
      <c r="T722" s="579"/>
      <c r="U722" s="579"/>
      <c r="V722" s="579"/>
      <c r="W722" s="579"/>
      <c r="X722" s="579"/>
      <c r="Y722" s="579"/>
      <c r="Z722" s="579"/>
    </row>
    <row r="723" spans="1:26" ht="12.75" customHeight="1">
      <c r="A723" s="579"/>
      <c r="B723" s="579"/>
      <c r="C723" s="579"/>
      <c r="D723" s="579"/>
      <c r="E723" s="579"/>
      <c r="F723" s="579"/>
      <c r="G723" s="579"/>
      <c r="H723" s="579"/>
      <c r="I723" s="579"/>
      <c r="J723" s="579"/>
      <c r="K723" s="579"/>
      <c r="L723" s="579"/>
      <c r="M723" s="579"/>
      <c r="N723" s="579"/>
      <c r="O723" s="579"/>
      <c r="P723" s="579"/>
      <c r="Q723" s="579"/>
      <c r="R723" s="579"/>
      <c r="S723" s="579"/>
      <c r="T723" s="579"/>
      <c r="U723" s="579"/>
      <c r="V723" s="579"/>
      <c r="W723" s="579"/>
      <c r="X723" s="579"/>
      <c r="Y723" s="579"/>
      <c r="Z723" s="579"/>
    </row>
    <row r="724" spans="1:26" ht="12.75" customHeight="1">
      <c r="A724" s="579"/>
      <c r="B724" s="579"/>
      <c r="C724" s="579"/>
      <c r="D724" s="579"/>
      <c r="E724" s="579"/>
      <c r="F724" s="579"/>
      <c r="G724" s="579"/>
      <c r="H724" s="579"/>
      <c r="I724" s="579"/>
      <c r="J724" s="579"/>
      <c r="K724" s="579"/>
      <c r="L724" s="579"/>
      <c r="M724" s="579"/>
      <c r="N724" s="579"/>
      <c r="O724" s="579"/>
      <c r="P724" s="579"/>
      <c r="Q724" s="579"/>
      <c r="R724" s="579"/>
      <c r="S724" s="579"/>
      <c r="T724" s="579"/>
      <c r="U724" s="579"/>
      <c r="V724" s="579"/>
      <c r="W724" s="579"/>
      <c r="X724" s="579"/>
      <c r="Y724" s="579"/>
      <c r="Z724" s="579"/>
    </row>
    <row r="725" spans="1:26" ht="12.75" customHeight="1">
      <c r="A725" s="579"/>
      <c r="B725" s="579"/>
      <c r="C725" s="579"/>
      <c r="D725" s="579"/>
      <c r="E725" s="579"/>
      <c r="F725" s="579"/>
      <c r="G725" s="579"/>
      <c r="H725" s="579"/>
      <c r="I725" s="579"/>
      <c r="J725" s="579"/>
      <c r="K725" s="579"/>
      <c r="L725" s="579"/>
      <c r="M725" s="579"/>
      <c r="N725" s="579"/>
      <c r="O725" s="579"/>
      <c r="P725" s="579"/>
      <c r="Q725" s="579"/>
      <c r="R725" s="579"/>
      <c r="S725" s="579"/>
      <c r="T725" s="579"/>
      <c r="U725" s="579"/>
      <c r="V725" s="579"/>
      <c r="W725" s="579"/>
      <c r="X725" s="579"/>
      <c r="Y725" s="579"/>
      <c r="Z725" s="579"/>
    </row>
    <row r="726" spans="1:26" ht="12.75" customHeight="1">
      <c r="A726" s="579"/>
      <c r="B726" s="579"/>
      <c r="C726" s="579"/>
      <c r="D726" s="579"/>
      <c r="E726" s="579"/>
      <c r="F726" s="579"/>
      <c r="G726" s="579"/>
      <c r="H726" s="579"/>
      <c r="I726" s="579"/>
      <c r="J726" s="579"/>
      <c r="K726" s="579"/>
      <c r="L726" s="579"/>
      <c r="M726" s="579"/>
      <c r="N726" s="579"/>
      <c r="O726" s="579"/>
      <c r="P726" s="579"/>
      <c r="Q726" s="579"/>
      <c r="R726" s="579"/>
      <c r="S726" s="579"/>
      <c r="T726" s="579"/>
      <c r="U726" s="579"/>
      <c r="V726" s="579"/>
      <c r="W726" s="579"/>
      <c r="X726" s="579"/>
      <c r="Y726" s="579"/>
      <c r="Z726" s="579"/>
    </row>
    <row r="727" spans="1:26" ht="12.75" customHeight="1">
      <c r="A727" s="579"/>
      <c r="B727" s="579"/>
      <c r="C727" s="579"/>
      <c r="D727" s="579"/>
      <c r="E727" s="579"/>
      <c r="F727" s="579"/>
      <c r="G727" s="579"/>
      <c r="H727" s="579"/>
      <c r="I727" s="579"/>
      <c r="J727" s="579"/>
      <c r="K727" s="579"/>
      <c r="L727" s="579"/>
      <c r="M727" s="579"/>
      <c r="N727" s="579"/>
      <c r="O727" s="579"/>
      <c r="P727" s="579"/>
      <c r="Q727" s="579"/>
      <c r="R727" s="579"/>
      <c r="S727" s="579"/>
      <c r="T727" s="579"/>
      <c r="U727" s="579"/>
      <c r="V727" s="579"/>
      <c r="W727" s="579"/>
      <c r="X727" s="579"/>
      <c r="Y727" s="579"/>
      <c r="Z727" s="579"/>
    </row>
    <row r="728" spans="1:26" ht="12.75" customHeight="1">
      <c r="A728" s="579"/>
      <c r="B728" s="579"/>
      <c r="C728" s="579"/>
      <c r="D728" s="579"/>
      <c r="E728" s="579"/>
      <c r="F728" s="579"/>
      <c r="G728" s="579"/>
      <c r="H728" s="579"/>
      <c r="I728" s="579"/>
      <c r="J728" s="579"/>
      <c r="K728" s="579"/>
      <c r="L728" s="579"/>
      <c r="M728" s="579"/>
      <c r="N728" s="579"/>
      <c r="O728" s="579"/>
      <c r="P728" s="579"/>
      <c r="Q728" s="579"/>
      <c r="R728" s="579"/>
      <c r="S728" s="579"/>
      <c r="T728" s="579"/>
      <c r="U728" s="579"/>
      <c r="V728" s="579"/>
      <c r="W728" s="579"/>
      <c r="X728" s="579"/>
      <c r="Y728" s="579"/>
      <c r="Z728" s="579"/>
    </row>
    <row r="729" spans="1:26" ht="12.75" customHeight="1">
      <c r="A729" s="579"/>
      <c r="B729" s="579"/>
      <c r="C729" s="579"/>
      <c r="D729" s="579"/>
      <c r="E729" s="579"/>
      <c r="F729" s="579"/>
      <c r="G729" s="579"/>
      <c r="H729" s="579"/>
      <c r="I729" s="579"/>
      <c r="J729" s="579"/>
      <c r="K729" s="579"/>
      <c r="L729" s="579"/>
      <c r="M729" s="579"/>
      <c r="N729" s="579"/>
      <c r="O729" s="579"/>
      <c r="P729" s="579"/>
      <c r="Q729" s="579"/>
      <c r="R729" s="579"/>
      <c r="S729" s="579"/>
      <c r="T729" s="579"/>
      <c r="U729" s="579"/>
      <c r="V729" s="579"/>
      <c r="W729" s="579"/>
      <c r="X729" s="579"/>
      <c r="Y729" s="579"/>
      <c r="Z729" s="579"/>
    </row>
    <row r="730" spans="1:26" ht="12.75" customHeight="1">
      <c r="A730" s="579"/>
      <c r="B730" s="579"/>
      <c r="C730" s="579"/>
      <c r="D730" s="579"/>
      <c r="E730" s="579"/>
      <c r="F730" s="579"/>
      <c r="G730" s="579"/>
      <c r="H730" s="579"/>
      <c r="I730" s="579"/>
      <c r="J730" s="579"/>
      <c r="K730" s="579"/>
      <c r="L730" s="579"/>
      <c r="M730" s="579"/>
      <c r="N730" s="579"/>
      <c r="O730" s="579"/>
      <c r="P730" s="579"/>
      <c r="Q730" s="579"/>
      <c r="R730" s="579"/>
      <c r="S730" s="579"/>
      <c r="T730" s="579"/>
      <c r="U730" s="579"/>
      <c r="V730" s="579"/>
      <c r="W730" s="579"/>
      <c r="X730" s="579"/>
      <c r="Y730" s="579"/>
      <c r="Z730" s="579"/>
    </row>
    <row r="731" spans="1:26" ht="12.75" customHeight="1">
      <c r="A731" s="579"/>
      <c r="B731" s="579"/>
      <c r="C731" s="579"/>
      <c r="D731" s="579"/>
      <c r="E731" s="579"/>
      <c r="F731" s="579"/>
      <c r="G731" s="579"/>
      <c r="H731" s="579"/>
      <c r="I731" s="579"/>
      <c r="J731" s="579"/>
      <c r="K731" s="579"/>
      <c r="L731" s="579"/>
      <c r="M731" s="579"/>
      <c r="N731" s="579"/>
      <c r="O731" s="579"/>
      <c r="P731" s="579"/>
      <c r="Q731" s="579"/>
      <c r="R731" s="579"/>
      <c r="S731" s="579"/>
      <c r="T731" s="579"/>
      <c r="U731" s="579"/>
      <c r="V731" s="579"/>
      <c r="W731" s="579"/>
      <c r="X731" s="579"/>
      <c r="Y731" s="579"/>
      <c r="Z731" s="579"/>
    </row>
    <row r="732" spans="1:26" ht="12.75" customHeight="1">
      <c r="A732" s="579"/>
      <c r="B732" s="579"/>
      <c r="C732" s="579"/>
      <c r="D732" s="579"/>
      <c r="E732" s="579"/>
      <c r="F732" s="579"/>
      <c r="G732" s="579"/>
      <c r="H732" s="579"/>
      <c r="I732" s="579"/>
      <c r="J732" s="579"/>
      <c r="K732" s="579"/>
      <c r="L732" s="579"/>
      <c r="M732" s="579"/>
      <c r="N732" s="579"/>
      <c r="O732" s="579"/>
      <c r="P732" s="579"/>
      <c r="Q732" s="579"/>
      <c r="R732" s="579"/>
      <c r="S732" s="579"/>
      <c r="T732" s="579"/>
      <c r="U732" s="579"/>
      <c r="V732" s="579"/>
      <c r="W732" s="579"/>
      <c r="X732" s="579"/>
      <c r="Y732" s="579"/>
      <c r="Z732" s="579"/>
    </row>
    <row r="733" spans="1:26" ht="12.75" customHeight="1">
      <c r="A733" s="579"/>
      <c r="B733" s="579"/>
      <c r="C733" s="579"/>
      <c r="D733" s="579"/>
      <c r="E733" s="579"/>
      <c r="F733" s="579"/>
      <c r="G733" s="579"/>
      <c r="H733" s="579"/>
      <c r="I733" s="579"/>
      <c r="J733" s="579"/>
      <c r="K733" s="579"/>
      <c r="L733" s="579"/>
      <c r="M733" s="579"/>
      <c r="N733" s="579"/>
      <c r="O733" s="579"/>
      <c r="P733" s="579"/>
      <c r="Q733" s="579"/>
      <c r="R733" s="579"/>
      <c r="S733" s="579"/>
      <c r="T733" s="579"/>
      <c r="U733" s="579"/>
      <c r="V733" s="579"/>
      <c r="W733" s="579"/>
      <c r="X733" s="579"/>
      <c r="Y733" s="579"/>
      <c r="Z733" s="579"/>
    </row>
    <row r="734" spans="1:26" ht="12.75" customHeight="1">
      <c r="A734" s="579"/>
      <c r="B734" s="579"/>
      <c r="C734" s="579"/>
      <c r="D734" s="579"/>
      <c r="E734" s="579"/>
      <c r="F734" s="579"/>
      <c r="G734" s="579"/>
      <c r="H734" s="579"/>
      <c r="I734" s="579"/>
      <c r="J734" s="579"/>
      <c r="K734" s="579"/>
      <c r="L734" s="579"/>
      <c r="M734" s="579"/>
      <c r="N734" s="579"/>
      <c r="O734" s="579"/>
      <c r="P734" s="579"/>
      <c r="Q734" s="579"/>
      <c r="R734" s="579"/>
      <c r="S734" s="579"/>
      <c r="T734" s="579"/>
      <c r="U734" s="579"/>
      <c r="V734" s="579"/>
      <c r="W734" s="579"/>
      <c r="X734" s="579"/>
      <c r="Y734" s="579"/>
      <c r="Z734" s="579"/>
    </row>
    <row r="735" spans="1:26" ht="12.75" customHeight="1">
      <c r="A735" s="579"/>
      <c r="B735" s="579"/>
      <c r="C735" s="579"/>
      <c r="D735" s="579"/>
      <c r="E735" s="579"/>
      <c r="F735" s="579"/>
      <c r="G735" s="579"/>
      <c r="H735" s="579"/>
      <c r="I735" s="579"/>
      <c r="J735" s="579"/>
      <c r="K735" s="579"/>
      <c r="L735" s="579"/>
      <c r="M735" s="579"/>
      <c r="N735" s="579"/>
      <c r="O735" s="579"/>
      <c r="P735" s="579"/>
      <c r="Q735" s="579"/>
      <c r="R735" s="579"/>
      <c r="S735" s="579"/>
      <c r="T735" s="579"/>
      <c r="U735" s="579"/>
      <c r="V735" s="579"/>
      <c r="W735" s="579"/>
      <c r="X735" s="579"/>
      <c r="Y735" s="579"/>
      <c r="Z735" s="579"/>
    </row>
    <row r="736" spans="1:26" ht="12.75" customHeight="1">
      <c r="A736" s="579"/>
      <c r="B736" s="579"/>
      <c r="C736" s="579"/>
      <c r="D736" s="579"/>
      <c r="E736" s="579"/>
      <c r="F736" s="579"/>
      <c r="G736" s="579"/>
      <c r="H736" s="579"/>
      <c r="I736" s="579"/>
      <c r="J736" s="579"/>
      <c r="K736" s="579"/>
      <c r="L736" s="579"/>
      <c r="M736" s="579"/>
      <c r="N736" s="579"/>
      <c r="O736" s="579"/>
      <c r="P736" s="579"/>
      <c r="Q736" s="579"/>
      <c r="R736" s="579"/>
      <c r="S736" s="579"/>
      <c r="T736" s="579"/>
      <c r="U736" s="579"/>
      <c r="V736" s="579"/>
      <c r="W736" s="579"/>
      <c r="X736" s="579"/>
      <c r="Y736" s="579"/>
      <c r="Z736" s="579"/>
    </row>
    <row r="737" spans="1:26" ht="12.75" customHeight="1">
      <c r="A737" s="579"/>
      <c r="B737" s="579"/>
      <c r="C737" s="579"/>
      <c r="D737" s="579"/>
      <c r="E737" s="579"/>
      <c r="F737" s="579"/>
      <c r="G737" s="579"/>
      <c r="H737" s="579"/>
      <c r="I737" s="579"/>
      <c r="J737" s="579"/>
      <c r="K737" s="579"/>
      <c r="L737" s="579"/>
      <c r="M737" s="579"/>
      <c r="N737" s="579"/>
      <c r="O737" s="579"/>
      <c r="P737" s="579"/>
      <c r="Q737" s="579"/>
      <c r="R737" s="579"/>
      <c r="S737" s="579"/>
      <c r="T737" s="579"/>
      <c r="U737" s="579"/>
      <c r="V737" s="579"/>
      <c r="W737" s="579"/>
      <c r="X737" s="579"/>
      <c r="Y737" s="579"/>
      <c r="Z737" s="579"/>
    </row>
    <row r="738" spans="1:26" ht="12.75" customHeight="1">
      <c r="A738" s="579"/>
      <c r="B738" s="579"/>
      <c r="C738" s="579"/>
      <c r="D738" s="579"/>
      <c r="E738" s="579"/>
      <c r="F738" s="579"/>
      <c r="G738" s="579"/>
      <c r="H738" s="579"/>
      <c r="I738" s="579"/>
      <c r="J738" s="579"/>
      <c r="K738" s="579"/>
      <c r="L738" s="579"/>
      <c r="M738" s="579"/>
      <c r="N738" s="579"/>
      <c r="O738" s="579"/>
      <c r="P738" s="579"/>
      <c r="Q738" s="579"/>
      <c r="R738" s="579"/>
      <c r="S738" s="579"/>
      <c r="T738" s="579"/>
      <c r="U738" s="579"/>
      <c r="V738" s="579"/>
      <c r="W738" s="579"/>
      <c r="X738" s="579"/>
      <c r="Y738" s="579"/>
      <c r="Z738" s="579"/>
    </row>
    <row r="739" spans="1:26" ht="12.75" customHeight="1">
      <c r="A739" s="579"/>
      <c r="B739" s="579"/>
      <c r="C739" s="579"/>
      <c r="D739" s="579"/>
      <c r="E739" s="579"/>
      <c r="F739" s="579"/>
      <c r="G739" s="579"/>
      <c r="H739" s="579"/>
      <c r="I739" s="579"/>
      <c r="J739" s="579"/>
      <c r="K739" s="579"/>
      <c r="L739" s="579"/>
      <c r="M739" s="579"/>
      <c r="N739" s="579"/>
      <c r="O739" s="579"/>
      <c r="P739" s="579"/>
      <c r="Q739" s="579"/>
      <c r="R739" s="579"/>
      <c r="S739" s="579"/>
      <c r="T739" s="579"/>
      <c r="U739" s="579"/>
      <c r="V739" s="579"/>
      <c r="W739" s="579"/>
      <c r="X739" s="579"/>
      <c r="Y739" s="579"/>
      <c r="Z739" s="579"/>
    </row>
    <row r="740" spans="1:26" ht="12.75" customHeight="1">
      <c r="A740" s="579"/>
      <c r="B740" s="579"/>
      <c r="C740" s="579"/>
      <c r="D740" s="579"/>
      <c r="E740" s="579"/>
      <c r="F740" s="579"/>
      <c r="G740" s="579"/>
      <c r="H740" s="579"/>
      <c r="I740" s="579"/>
      <c r="J740" s="579"/>
      <c r="K740" s="579"/>
      <c r="L740" s="579"/>
      <c r="M740" s="579"/>
      <c r="N740" s="579"/>
      <c r="O740" s="579"/>
      <c r="P740" s="579"/>
      <c r="Q740" s="579"/>
      <c r="R740" s="579"/>
      <c r="S740" s="579"/>
      <c r="T740" s="579"/>
      <c r="U740" s="579"/>
      <c r="V740" s="579"/>
      <c r="W740" s="579"/>
      <c r="X740" s="579"/>
      <c r="Y740" s="579"/>
      <c r="Z740" s="579"/>
    </row>
    <row r="741" spans="1:26" ht="12.75" customHeight="1">
      <c r="A741" s="579"/>
      <c r="B741" s="579"/>
      <c r="C741" s="579"/>
      <c r="D741" s="579"/>
      <c r="E741" s="579"/>
      <c r="F741" s="579"/>
      <c r="G741" s="579"/>
      <c r="H741" s="579"/>
      <c r="I741" s="579"/>
      <c r="J741" s="579"/>
      <c r="K741" s="579"/>
      <c r="L741" s="579"/>
      <c r="M741" s="579"/>
      <c r="N741" s="579"/>
      <c r="O741" s="579"/>
      <c r="P741" s="579"/>
      <c r="Q741" s="579"/>
      <c r="R741" s="579"/>
      <c r="S741" s="579"/>
      <c r="T741" s="579"/>
      <c r="U741" s="579"/>
      <c r="V741" s="579"/>
      <c r="W741" s="579"/>
      <c r="X741" s="579"/>
      <c r="Y741" s="579"/>
      <c r="Z741" s="579"/>
    </row>
    <row r="742" spans="1:26" ht="12.75" customHeight="1">
      <c r="A742" s="579"/>
      <c r="B742" s="579"/>
      <c r="C742" s="579"/>
      <c r="D742" s="579"/>
      <c r="E742" s="579"/>
      <c r="F742" s="579"/>
      <c r="G742" s="579"/>
      <c r="H742" s="579"/>
      <c r="I742" s="579"/>
      <c r="J742" s="579"/>
      <c r="K742" s="579"/>
      <c r="L742" s="579"/>
      <c r="M742" s="579"/>
      <c r="N742" s="579"/>
      <c r="O742" s="579"/>
      <c r="P742" s="579"/>
      <c r="Q742" s="579"/>
      <c r="R742" s="579"/>
      <c r="S742" s="579"/>
      <c r="T742" s="579"/>
      <c r="U742" s="579"/>
      <c r="V742" s="579"/>
      <c r="W742" s="579"/>
      <c r="X742" s="579"/>
      <c r="Y742" s="579"/>
      <c r="Z742" s="579"/>
    </row>
    <row r="743" spans="1:26" ht="12.75" customHeight="1">
      <c r="A743" s="579"/>
      <c r="B743" s="579"/>
      <c r="C743" s="579"/>
      <c r="D743" s="579"/>
      <c r="E743" s="579"/>
      <c r="F743" s="579"/>
      <c r="G743" s="579"/>
      <c r="H743" s="579"/>
      <c r="I743" s="579"/>
      <c r="J743" s="579"/>
      <c r="K743" s="579"/>
      <c r="L743" s="579"/>
      <c r="M743" s="579"/>
      <c r="N743" s="579"/>
      <c r="O743" s="579"/>
      <c r="P743" s="579"/>
      <c r="Q743" s="579"/>
      <c r="R743" s="579"/>
      <c r="S743" s="579"/>
      <c r="T743" s="579"/>
      <c r="U743" s="579"/>
      <c r="V743" s="579"/>
      <c r="W743" s="579"/>
      <c r="X743" s="579"/>
      <c r="Y743" s="579"/>
      <c r="Z743" s="579"/>
    </row>
    <row r="744" spans="1:26" ht="12.75" customHeight="1">
      <c r="A744" s="579"/>
      <c r="B744" s="579"/>
      <c r="C744" s="579"/>
      <c r="D744" s="579"/>
      <c r="E744" s="579"/>
      <c r="F744" s="579"/>
      <c r="G744" s="579"/>
      <c r="H744" s="579"/>
      <c r="I744" s="579"/>
      <c r="J744" s="579"/>
      <c r="K744" s="579"/>
      <c r="L744" s="579"/>
      <c r="M744" s="579"/>
      <c r="N744" s="579"/>
      <c r="O744" s="579"/>
      <c r="P744" s="579"/>
      <c r="Q744" s="579"/>
      <c r="R744" s="579"/>
      <c r="S744" s="579"/>
      <c r="T744" s="579"/>
      <c r="U744" s="579"/>
      <c r="V744" s="579"/>
      <c r="W744" s="579"/>
      <c r="X744" s="579"/>
      <c r="Y744" s="579"/>
      <c r="Z744" s="579"/>
    </row>
    <row r="745" spans="1:26" ht="12.75" customHeight="1">
      <c r="A745" s="579"/>
      <c r="B745" s="579"/>
      <c r="C745" s="579"/>
      <c r="D745" s="579"/>
      <c r="E745" s="579"/>
      <c r="F745" s="579"/>
      <c r="G745" s="579"/>
      <c r="H745" s="579"/>
      <c r="I745" s="579"/>
      <c r="J745" s="579"/>
      <c r="K745" s="579"/>
      <c r="L745" s="579"/>
      <c r="M745" s="579"/>
      <c r="N745" s="579"/>
      <c r="O745" s="579"/>
      <c r="P745" s="579"/>
      <c r="Q745" s="579"/>
      <c r="R745" s="579"/>
      <c r="S745" s="579"/>
      <c r="T745" s="579"/>
      <c r="U745" s="579"/>
      <c r="V745" s="579"/>
      <c r="W745" s="579"/>
      <c r="X745" s="579"/>
      <c r="Y745" s="579"/>
      <c r="Z745" s="579"/>
    </row>
    <row r="746" spans="1:26" ht="12.75" customHeight="1">
      <c r="A746" s="579"/>
      <c r="B746" s="579"/>
      <c r="C746" s="579"/>
      <c r="D746" s="579"/>
      <c r="E746" s="579"/>
      <c r="F746" s="579"/>
      <c r="G746" s="579"/>
      <c r="H746" s="579"/>
      <c r="I746" s="579"/>
      <c r="J746" s="579"/>
      <c r="K746" s="579"/>
      <c r="L746" s="579"/>
      <c r="M746" s="579"/>
      <c r="N746" s="579"/>
      <c r="O746" s="579"/>
      <c r="P746" s="579"/>
      <c r="Q746" s="579"/>
      <c r="R746" s="579"/>
      <c r="S746" s="579"/>
      <c r="T746" s="579"/>
      <c r="U746" s="579"/>
      <c r="V746" s="579"/>
      <c r="W746" s="579"/>
      <c r="X746" s="579"/>
      <c r="Y746" s="579"/>
      <c r="Z746" s="579"/>
    </row>
    <row r="747" spans="1:26" ht="12.75" customHeight="1">
      <c r="A747" s="579"/>
      <c r="B747" s="579"/>
      <c r="C747" s="579"/>
      <c r="D747" s="579"/>
      <c r="E747" s="579"/>
      <c r="F747" s="579"/>
      <c r="G747" s="579"/>
      <c r="H747" s="579"/>
      <c r="I747" s="579"/>
      <c r="J747" s="579"/>
      <c r="K747" s="579"/>
      <c r="L747" s="579"/>
      <c r="M747" s="579"/>
      <c r="N747" s="579"/>
      <c r="O747" s="579"/>
      <c r="P747" s="579"/>
      <c r="Q747" s="579"/>
      <c r="R747" s="579"/>
      <c r="S747" s="579"/>
      <c r="T747" s="579"/>
      <c r="U747" s="579"/>
      <c r="V747" s="579"/>
      <c r="W747" s="579"/>
      <c r="X747" s="579"/>
      <c r="Y747" s="579"/>
      <c r="Z747" s="579"/>
    </row>
    <row r="748" spans="1:26" ht="12.75" customHeight="1">
      <c r="A748" s="579"/>
      <c r="B748" s="579"/>
      <c r="C748" s="579"/>
      <c r="D748" s="579"/>
      <c r="E748" s="579"/>
      <c r="F748" s="579"/>
      <c r="G748" s="579"/>
      <c r="H748" s="579"/>
      <c r="I748" s="579"/>
      <c r="J748" s="579"/>
      <c r="K748" s="579"/>
      <c r="L748" s="579"/>
      <c r="M748" s="579"/>
      <c r="N748" s="579"/>
      <c r="O748" s="579"/>
      <c r="P748" s="579"/>
      <c r="Q748" s="579"/>
      <c r="R748" s="579"/>
      <c r="S748" s="579"/>
      <c r="T748" s="579"/>
      <c r="U748" s="579"/>
      <c r="V748" s="579"/>
      <c r="W748" s="579"/>
      <c r="X748" s="579"/>
      <c r="Y748" s="579"/>
      <c r="Z748" s="579"/>
    </row>
    <row r="749" spans="1:26" ht="12.75" customHeight="1">
      <c r="A749" s="579"/>
      <c r="B749" s="579"/>
      <c r="C749" s="579"/>
      <c r="D749" s="579"/>
      <c r="E749" s="579"/>
      <c r="F749" s="579"/>
      <c r="G749" s="579"/>
      <c r="H749" s="579"/>
      <c r="I749" s="579"/>
      <c r="J749" s="579"/>
      <c r="K749" s="579"/>
      <c r="L749" s="579"/>
      <c r="M749" s="579"/>
      <c r="N749" s="579"/>
      <c r="O749" s="579"/>
      <c r="P749" s="579"/>
      <c r="Q749" s="579"/>
      <c r="R749" s="579"/>
      <c r="S749" s="579"/>
      <c r="T749" s="579"/>
      <c r="U749" s="579"/>
      <c r="V749" s="579"/>
      <c r="W749" s="579"/>
      <c r="X749" s="579"/>
      <c r="Y749" s="579"/>
      <c r="Z749" s="579"/>
    </row>
    <row r="750" spans="1:26" ht="12.75" customHeight="1">
      <c r="A750" s="579"/>
      <c r="B750" s="579"/>
      <c r="C750" s="579"/>
      <c r="D750" s="579"/>
      <c r="E750" s="579"/>
      <c r="F750" s="579"/>
      <c r="G750" s="579"/>
      <c r="H750" s="579"/>
      <c r="I750" s="579"/>
      <c r="J750" s="579"/>
      <c r="K750" s="579"/>
      <c r="L750" s="579"/>
      <c r="M750" s="579"/>
      <c r="N750" s="579"/>
      <c r="O750" s="579"/>
      <c r="P750" s="579"/>
      <c r="Q750" s="579"/>
      <c r="R750" s="579"/>
      <c r="S750" s="579"/>
      <c r="T750" s="579"/>
      <c r="U750" s="579"/>
      <c r="V750" s="579"/>
      <c r="W750" s="579"/>
      <c r="X750" s="579"/>
      <c r="Y750" s="579"/>
      <c r="Z750" s="579"/>
    </row>
    <row r="751" spans="1:26" ht="12.75" customHeight="1">
      <c r="A751" s="579"/>
      <c r="B751" s="579"/>
      <c r="C751" s="579"/>
      <c r="D751" s="579"/>
      <c r="E751" s="579"/>
      <c r="F751" s="579"/>
      <c r="G751" s="579"/>
      <c r="H751" s="579"/>
      <c r="I751" s="579"/>
      <c r="J751" s="579"/>
      <c r="K751" s="579"/>
      <c r="L751" s="579"/>
      <c r="M751" s="579"/>
      <c r="N751" s="579"/>
      <c r="O751" s="579"/>
      <c r="P751" s="579"/>
      <c r="Q751" s="579"/>
      <c r="R751" s="579"/>
      <c r="S751" s="579"/>
      <c r="T751" s="579"/>
      <c r="U751" s="579"/>
      <c r="V751" s="579"/>
      <c r="W751" s="579"/>
      <c r="X751" s="579"/>
      <c r="Y751" s="579"/>
      <c r="Z751" s="579"/>
    </row>
    <row r="752" spans="1:26" ht="12.75" customHeight="1">
      <c r="A752" s="579"/>
      <c r="B752" s="579"/>
      <c r="C752" s="579"/>
      <c r="D752" s="579"/>
      <c r="E752" s="579"/>
      <c r="F752" s="579"/>
      <c r="G752" s="579"/>
      <c r="H752" s="579"/>
      <c r="I752" s="579"/>
      <c r="J752" s="579"/>
      <c r="K752" s="579"/>
      <c r="L752" s="579"/>
      <c r="M752" s="579"/>
      <c r="N752" s="579"/>
      <c r="O752" s="579"/>
      <c r="P752" s="579"/>
      <c r="Q752" s="579"/>
      <c r="R752" s="579"/>
      <c r="S752" s="579"/>
      <c r="T752" s="579"/>
      <c r="U752" s="579"/>
      <c r="V752" s="579"/>
      <c r="W752" s="579"/>
      <c r="X752" s="579"/>
      <c r="Y752" s="579"/>
      <c r="Z752" s="579"/>
    </row>
    <row r="753" spans="1:26" ht="12.75" customHeight="1">
      <c r="A753" s="579"/>
      <c r="B753" s="579"/>
      <c r="C753" s="579"/>
      <c r="D753" s="579"/>
      <c r="E753" s="579"/>
      <c r="F753" s="579"/>
      <c r="G753" s="579"/>
      <c r="H753" s="579"/>
      <c r="I753" s="579"/>
      <c r="J753" s="579"/>
      <c r="K753" s="579"/>
      <c r="L753" s="579"/>
      <c r="M753" s="579"/>
      <c r="N753" s="579"/>
      <c r="O753" s="579"/>
      <c r="P753" s="579"/>
      <c r="Q753" s="579"/>
      <c r="R753" s="579"/>
      <c r="S753" s="579"/>
      <c r="T753" s="579"/>
      <c r="U753" s="579"/>
      <c r="V753" s="579"/>
      <c r="W753" s="579"/>
      <c r="X753" s="579"/>
      <c r="Y753" s="579"/>
      <c r="Z753" s="579"/>
    </row>
    <row r="754" spans="1:26" ht="12.75" customHeight="1">
      <c r="A754" s="579"/>
      <c r="B754" s="579"/>
      <c r="C754" s="579"/>
      <c r="D754" s="579"/>
      <c r="E754" s="579"/>
      <c r="F754" s="579"/>
      <c r="G754" s="579"/>
      <c r="H754" s="579"/>
      <c r="I754" s="579"/>
      <c r="J754" s="579"/>
      <c r="K754" s="579"/>
      <c r="L754" s="579"/>
      <c r="M754" s="579"/>
      <c r="N754" s="579"/>
      <c r="O754" s="579"/>
      <c r="P754" s="579"/>
      <c r="Q754" s="579"/>
      <c r="R754" s="579"/>
      <c r="S754" s="579"/>
      <c r="T754" s="579"/>
      <c r="U754" s="579"/>
      <c r="V754" s="579"/>
      <c r="W754" s="579"/>
      <c r="X754" s="579"/>
      <c r="Y754" s="579"/>
      <c r="Z754" s="579"/>
    </row>
    <row r="755" spans="1:26" ht="12.75" customHeight="1">
      <c r="A755" s="579"/>
      <c r="B755" s="579"/>
      <c r="C755" s="579"/>
      <c r="D755" s="579"/>
      <c r="E755" s="579"/>
      <c r="F755" s="579"/>
      <c r="G755" s="579"/>
      <c r="H755" s="579"/>
      <c r="I755" s="579"/>
      <c r="J755" s="579"/>
      <c r="K755" s="579"/>
      <c r="L755" s="579"/>
      <c r="M755" s="579"/>
      <c r="N755" s="579"/>
      <c r="O755" s="579"/>
      <c r="P755" s="579"/>
      <c r="Q755" s="579"/>
      <c r="R755" s="579"/>
      <c r="S755" s="579"/>
      <c r="T755" s="579"/>
      <c r="U755" s="579"/>
      <c r="V755" s="579"/>
      <c r="W755" s="579"/>
      <c r="X755" s="579"/>
      <c r="Y755" s="579"/>
      <c r="Z755" s="579"/>
    </row>
    <row r="756" spans="1:26" ht="12.75" customHeight="1">
      <c r="A756" s="579"/>
      <c r="B756" s="579"/>
      <c r="C756" s="579"/>
      <c r="D756" s="579"/>
      <c r="E756" s="579"/>
      <c r="F756" s="579"/>
      <c r="G756" s="579"/>
      <c r="H756" s="579"/>
      <c r="I756" s="579"/>
      <c r="J756" s="579"/>
      <c r="K756" s="579"/>
      <c r="L756" s="579"/>
      <c r="M756" s="579"/>
      <c r="N756" s="579"/>
      <c r="O756" s="579"/>
      <c r="P756" s="579"/>
      <c r="Q756" s="579"/>
      <c r="R756" s="579"/>
      <c r="S756" s="579"/>
      <c r="T756" s="579"/>
      <c r="U756" s="579"/>
      <c r="V756" s="579"/>
      <c r="W756" s="579"/>
      <c r="X756" s="579"/>
      <c r="Y756" s="579"/>
      <c r="Z756" s="579"/>
    </row>
    <row r="757" spans="1:26" ht="12.75" customHeight="1">
      <c r="A757" s="579"/>
      <c r="B757" s="579"/>
      <c r="C757" s="579"/>
      <c r="D757" s="579"/>
      <c r="E757" s="579"/>
      <c r="F757" s="579"/>
      <c r="G757" s="579"/>
      <c r="H757" s="579"/>
      <c r="I757" s="579"/>
      <c r="J757" s="579"/>
      <c r="K757" s="579"/>
      <c r="L757" s="579"/>
      <c r="M757" s="579"/>
      <c r="N757" s="579"/>
      <c r="O757" s="579"/>
      <c r="P757" s="579"/>
      <c r="Q757" s="579"/>
      <c r="R757" s="579"/>
      <c r="S757" s="579"/>
      <c r="T757" s="579"/>
      <c r="U757" s="579"/>
      <c r="V757" s="579"/>
      <c r="W757" s="579"/>
      <c r="X757" s="579"/>
      <c r="Y757" s="579"/>
      <c r="Z757" s="579"/>
    </row>
    <row r="758" spans="1:26" ht="12.75" customHeight="1">
      <c r="A758" s="579"/>
      <c r="B758" s="579"/>
      <c r="C758" s="579"/>
      <c r="D758" s="579"/>
      <c r="E758" s="579"/>
      <c r="F758" s="579"/>
      <c r="G758" s="579"/>
      <c r="H758" s="579"/>
      <c r="I758" s="579"/>
      <c r="J758" s="579"/>
      <c r="K758" s="579"/>
      <c r="L758" s="579"/>
      <c r="M758" s="579"/>
      <c r="N758" s="579"/>
      <c r="O758" s="579"/>
      <c r="P758" s="579"/>
      <c r="Q758" s="579"/>
      <c r="R758" s="579"/>
      <c r="S758" s="579"/>
      <c r="T758" s="579"/>
      <c r="U758" s="579"/>
      <c r="V758" s="579"/>
      <c r="W758" s="579"/>
      <c r="X758" s="579"/>
      <c r="Y758" s="579"/>
      <c r="Z758" s="579"/>
    </row>
    <row r="759" spans="1:26" ht="12.75" customHeight="1">
      <c r="A759" s="579"/>
      <c r="B759" s="579"/>
      <c r="C759" s="579"/>
      <c r="D759" s="579"/>
      <c r="E759" s="579"/>
      <c r="F759" s="579"/>
      <c r="G759" s="579"/>
      <c r="H759" s="579"/>
      <c r="I759" s="579"/>
      <c r="J759" s="579"/>
      <c r="K759" s="579"/>
      <c r="L759" s="579"/>
      <c r="M759" s="579"/>
      <c r="N759" s="579"/>
      <c r="O759" s="579"/>
      <c r="P759" s="579"/>
      <c r="Q759" s="579"/>
      <c r="R759" s="579"/>
      <c r="S759" s="579"/>
      <c r="T759" s="579"/>
      <c r="U759" s="579"/>
      <c r="V759" s="579"/>
      <c r="W759" s="579"/>
      <c r="X759" s="579"/>
      <c r="Y759" s="579"/>
      <c r="Z759" s="579"/>
    </row>
    <row r="760" spans="1:26" ht="12.75" customHeight="1">
      <c r="A760" s="579"/>
      <c r="B760" s="579"/>
      <c r="C760" s="579"/>
      <c r="D760" s="579"/>
      <c r="E760" s="579"/>
      <c r="F760" s="579"/>
      <c r="G760" s="579"/>
      <c r="H760" s="579"/>
      <c r="I760" s="579"/>
      <c r="J760" s="579"/>
      <c r="K760" s="579"/>
      <c r="L760" s="579"/>
      <c r="M760" s="579"/>
      <c r="N760" s="579"/>
      <c r="O760" s="579"/>
      <c r="P760" s="579"/>
      <c r="Q760" s="579"/>
      <c r="R760" s="579"/>
      <c r="S760" s="579"/>
      <c r="T760" s="579"/>
      <c r="U760" s="579"/>
      <c r="V760" s="579"/>
      <c r="W760" s="579"/>
      <c r="X760" s="579"/>
      <c r="Y760" s="579"/>
      <c r="Z760" s="579"/>
    </row>
    <row r="761" spans="1:26" ht="12.75" customHeight="1">
      <c r="A761" s="579"/>
      <c r="B761" s="579"/>
      <c r="C761" s="579"/>
      <c r="D761" s="579"/>
      <c r="E761" s="579"/>
      <c r="F761" s="579"/>
      <c r="G761" s="579"/>
      <c r="H761" s="579"/>
      <c r="I761" s="579"/>
      <c r="J761" s="579"/>
      <c r="K761" s="579"/>
      <c r="L761" s="579"/>
      <c r="M761" s="579"/>
      <c r="N761" s="579"/>
      <c r="O761" s="579"/>
      <c r="P761" s="579"/>
      <c r="Q761" s="579"/>
      <c r="R761" s="579"/>
      <c r="S761" s="579"/>
      <c r="T761" s="579"/>
      <c r="U761" s="579"/>
      <c r="V761" s="579"/>
      <c r="W761" s="579"/>
      <c r="X761" s="579"/>
      <c r="Y761" s="579"/>
      <c r="Z761" s="579"/>
    </row>
    <row r="762" spans="1:26" ht="12.75" customHeight="1">
      <c r="A762" s="579"/>
      <c r="B762" s="579"/>
      <c r="C762" s="579"/>
      <c r="D762" s="579"/>
      <c r="E762" s="579"/>
      <c r="F762" s="579"/>
      <c r="G762" s="579"/>
      <c r="H762" s="579"/>
      <c r="I762" s="579"/>
      <c r="J762" s="579"/>
      <c r="K762" s="579"/>
      <c r="L762" s="579"/>
      <c r="M762" s="579"/>
      <c r="N762" s="579"/>
      <c r="O762" s="579"/>
      <c r="P762" s="579"/>
      <c r="Q762" s="579"/>
      <c r="R762" s="579"/>
      <c r="S762" s="579"/>
      <c r="T762" s="579"/>
      <c r="U762" s="579"/>
      <c r="V762" s="579"/>
      <c r="W762" s="579"/>
      <c r="X762" s="579"/>
      <c r="Y762" s="579"/>
      <c r="Z762" s="579"/>
    </row>
    <row r="763" spans="1:26" ht="12.75" customHeight="1">
      <c r="A763" s="579"/>
      <c r="B763" s="579"/>
      <c r="C763" s="579"/>
      <c r="D763" s="579"/>
      <c r="E763" s="579"/>
      <c r="F763" s="579"/>
      <c r="G763" s="579"/>
      <c r="H763" s="579"/>
      <c r="I763" s="579"/>
      <c r="J763" s="579"/>
      <c r="K763" s="579"/>
      <c r="L763" s="579"/>
      <c r="M763" s="579"/>
      <c r="N763" s="579"/>
      <c r="O763" s="579"/>
      <c r="P763" s="579"/>
      <c r="Q763" s="579"/>
      <c r="R763" s="579"/>
      <c r="S763" s="579"/>
      <c r="T763" s="579"/>
      <c r="U763" s="579"/>
      <c r="V763" s="579"/>
      <c r="W763" s="579"/>
      <c r="X763" s="579"/>
      <c r="Y763" s="579"/>
      <c r="Z763" s="579"/>
    </row>
    <row r="764" spans="1:26" ht="12.75" customHeight="1">
      <c r="A764" s="579"/>
      <c r="B764" s="579"/>
      <c r="C764" s="579"/>
      <c r="D764" s="579"/>
      <c r="E764" s="579"/>
      <c r="F764" s="579"/>
      <c r="G764" s="579"/>
      <c r="H764" s="579"/>
      <c r="I764" s="579"/>
      <c r="J764" s="579"/>
      <c r="K764" s="579"/>
      <c r="L764" s="579"/>
      <c r="M764" s="579"/>
      <c r="N764" s="579"/>
      <c r="O764" s="579"/>
      <c r="P764" s="579"/>
      <c r="Q764" s="579"/>
      <c r="R764" s="579"/>
      <c r="S764" s="579"/>
      <c r="T764" s="579"/>
      <c r="U764" s="579"/>
      <c r="V764" s="579"/>
      <c r="W764" s="579"/>
      <c r="X764" s="579"/>
      <c r="Y764" s="579"/>
      <c r="Z764" s="579"/>
    </row>
    <row r="765" spans="1:26" ht="12.75" customHeight="1">
      <c r="A765" s="579"/>
      <c r="B765" s="579"/>
      <c r="C765" s="579"/>
      <c r="D765" s="579"/>
      <c r="E765" s="579"/>
      <c r="F765" s="579"/>
      <c r="G765" s="579"/>
      <c r="H765" s="579"/>
      <c r="I765" s="579"/>
      <c r="J765" s="579"/>
      <c r="K765" s="579"/>
      <c r="L765" s="579"/>
      <c r="M765" s="579"/>
      <c r="N765" s="579"/>
      <c r="O765" s="579"/>
      <c r="P765" s="579"/>
      <c r="Q765" s="579"/>
      <c r="R765" s="579"/>
      <c r="S765" s="579"/>
      <c r="T765" s="579"/>
      <c r="U765" s="579"/>
      <c r="V765" s="579"/>
      <c r="W765" s="579"/>
      <c r="X765" s="579"/>
      <c r="Y765" s="579"/>
      <c r="Z765" s="579"/>
    </row>
    <row r="766" spans="1:26" ht="12.75" customHeight="1">
      <c r="A766" s="579"/>
      <c r="B766" s="579"/>
      <c r="C766" s="579"/>
      <c r="D766" s="579"/>
      <c r="E766" s="579"/>
      <c r="F766" s="579"/>
      <c r="G766" s="579"/>
      <c r="H766" s="579"/>
      <c r="I766" s="579"/>
      <c r="J766" s="579"/>
      <c r="K766" s="579"/>
      <c r="L766" s="579"/>
      <c r="M766" s="579"/>
      <c r="N766" s="579"/>
      <c r="O766" s="579"/>
      <c r="P766" s="579"/>
      <c r="Q766" s="579"/>
      <c r="R766" s="579"/>
      <c r="S766" s="579"/>
      <c r="T766" s="579"/>
      <c r="U766" s="579"/>
      <c r="V766" s="579"/>
      <c r="W766" s="579"/>
      <c r="X766" s="579"/>
      <c r="Y766" s="579"/>
      <c r="Z766" s="579"/>
    </row>
    <row r="767" spans="1:26" ht="12.75" customHeight="1">
      <c r="A767" s="579"/>
      <c r="B767" s="579"/>
      <c r="C767" s="579"/>
      <c r="D767" s="579"/>
      <c r="E767" s="579"/>
      <c r="F767" s="579"/>
      <c r="G767" s="579"/>
      <c r="H767" s="579"/>
      <c r="I767" s="579"/>
      <c r="J767" s="579"/>
      <c r="K767" s="579"/>
      <c r="L767" s="579"/>
      <c r="M767" s="579"/>
      <c r="N767" s="579"/>
      <c r="O767" s="579"/>
      <c r="P767" s="579"/>
      <c r="Q767" s="579"/>
      <c r="R767" s="579"/>
      <c r="S767" s="579"/>
      <c r="T767" s="579"/>
      <c r="U767" s="579"/>
      <c r="V767" s="579"/>
      <c r="W767" s="579"/>
      <c r="X767" s="579"/>
      <c r="Y767" s="579"/>
      <c r="Z767" s="579"/>
    </row>
    <row r="768" spans="1:26" ht="12.75" customHeight="1">
      <c r="A768" s="579"/>
      <c r="B768" s="579"/>
      <c r="C768" s="579"/>
      <c r="D768" s="579"/>
      <c r="E768" s="579"/>
      <c r="F768" s="579"/>
      <c r="G768" s="579"/>
      <c r="H768" s="579"/>
      <c r="I768" s="579"/>
      <c r="J768" s="579"/>
      <c r="K768" s="579"/>
      <c r="L768" s="579"/>
      <c r="M768" s="579"/>
      <c r="N768" s="579"/>
      <c r="O768" s="579"/>
      <c r="P768" s="579"/>
      <c r="Q768" s="579"/>
      <c r="R768" s="579"/>
      <c r="S768" s="579"/>
      <c r="T768" s="579"/>
      <c r="U768" s="579"/>
      <c r="V768" s="579"/>
      <c r="W768" s="579"/>
      <c r="X768" s="579"/>
      <c r="Y768" s="579"/>
      <c r="Z768" s="579"/>
    </row>
    <row r="769" spans="1:26" ht="12.75" customHeight="1">
      <c r="A769" s="579"/>
      <c r="B769" s="579"/>
      <c r="C769" s="579"/>
      <c r="D769" s="579"/>
      <c r="E769" s="579"/>
      <c r="F769" s="579"/>
      <c r="G769" s="579"/>
      <c r="H769" s="579"/>
      <c r="I769" s="579"/>
      <c r="J769" s="579"/>
      <c r="K769" s="579"/>
      <c r="L769" s="579"/>
      <c r="M769" s="579"/>
      <c r="N769" s="579"/>
      <c r="O769" s="579"/>
      <c r="P769" s="579"/>
      <c r="Q769" s="579"/>
      <c r="R769" s="579"/>
      <c r="S769" s="579"/>
      <c r="T769" s="579"/>
      <c r="U769" s="579"/>
      <c r="V769" s="579"/>
      <c r="W769" s="579"/>
      <c r="X769" s="579"/>
      <c r="Y769" s="579"/>
      <c r="Z769" s="579"/>
    </row>
    <row r="770" spans="1:26" ht="12.75" customHeight="1">
      <c r="A770" s="579"/>
      <c r="B770" s="579"/>
      <c r="C770" s="579"/>
      <c r="D770" s="579"/>
      <c r="E770" s="579"/>
      <c r="F770" s="579"/>
      <c r="G770" s="579"/>
      <c r="H770" s="579"/>
      <c r="I770" s="579"/>
      <c r="J770" s="579"/>
      <c r="K770" s="579"/>
      <c r="L770" s="579"/>
      <c r="M770" s="579"/>
      <c r="N770" s="579"/>
      <c r="O770" s="579"/>
      <c r="P770" s="579"/>
      <c r="Q770" s="579"/>
      <c r="R770" s="579"/>
      <c r="S770" s="579"/>
      <c r="T770" s="579"/>
      <c r="U770" s="579"/>
      <c r="V770" s="579"/>
      <c r="W770" s="579"/>
      <c r="X770" s="579"/>
      <c r="Y770" s="579"/>
      <c r="Z770" s="579"/>
    </row>
    <row r="771" spans="1:26" ht="12.75" customHeight="1">
      <c r="A771" s="579"/>
      <c r="B771" s="579"/>
      <c r="C771" s="579"/>
      <c r="D771" s="579"/>
      <c r="E771" s="579"/>
      <c r="F771" s="579"/>
      <c r="G771" s="579"/>
      <c r="H771" s="579"/>
      <c r="I771" s="579"/>
      <c r="J771" s="579"/>
      <c r="K771" s="579"/>
      <c r="L771" s="579"/>
      <c r="M771" s="579"/>
      <c r="N771" s="579"/>
      <c r="O771" s="579"/>
      <c r="P771" s="579"/>
      <c r="Q771" s="579"/>
      <c r="R771" s="579"/>
      <c r="S771" s="579"/>
      <c r="T771" s="579"/>
      <c r="U771" s="579"/>
      <c r="V771" s="579"/>
      <c r="W771" s="579"/>
      <c r="X771" s="579"/>
      <c r="Y771" s="579"/>
      <c r="Z771" s="579"/>
    </row>
    <row r="772" spans="1:26" ht="12.75" customHeight="1">
      <c r="A772" s="579"/>
      <c r="B772" s="579"/>
      <c r="C772" s="579"/>
      <c r="D772" s="579"/>
      <c r="E772" s="579"/>
      <c r="F772" s="579"/>
      <c r="G772" s="579"/>
      <c r="H772" s="579"/>
      <c r="I772" s="579"/>
      <c r="J772" s="579"/>
      <c r="K772" s="579"/>
      <c r="L772" s="579"/>
      <c r="M772" s="579"/>
      <c r="N772" s="579"/>
      <c r="O772" s="579"/>
      <c r="P772" s="579"/>
      <c r="Q772" s="579"/>
      <c r="R772" s="579"/>
      <c r="S772" s="579"/>
      <c r="T772" s="579"/>
      <c r="U772" s="579"/>
      <c r="V772" s="579"/>
      <c r="W772" s="579"/>
      <c r="X772" s="579"/>
      <c r="Y772" s="579"/>
      <c r="Z772" s="579"/>
    </row>
    <row r="773" spans="1:26" ht="12.75" customHeight="1">
      <c r="A773" s="579"/>
      <c r="B773" s="579"/>
      <c r="C773" s="579"/>
      <c r="D773" s="579"/>
      <c r="E773" s="579"/>
      <c r="F773" s="579"/>
      <c r="G773" s="579"/>
      <c r="H773" s="579"/>
      <c r="I773" s="579"/>
      <c r="J773" s="579"/>
      <c r="K773" s="579"/>
      <c r="L773" s="579"/>
      <c r="M773" s="579"/>
      <c r="N773" s="579"/>
      <c r="O773" s="579"/>
      <c r="P773" s="579"/>
      <c r="Q773" s="579"/>
      <c r="R773" s="579"/>
      <c r="S773" s="579"/>
      <c r="T773" s="579"/>
      <c r="U773" s="579"/>
      <c r="V773" s="579"/>
      <c r="W773" s="579"/>
      <c r="X773" s="579"/>
      <c r="Y773" s="579"/>
      <c r="Z773" s="579"/>
    </row>
    <row r="774" spans="1:26" ht="12.75" customHeight="1">
      <c r="A774" s="579"/>
      <c r="B774" s="579"/>
      <c r="C774" s="579"/>
      <c r="D774" s="579"/>
      <c r="E774" s="579"/>
      <c r="F774" s="579"/>
      <c r="G774" s="579"/>
      <c r="H774" s="579"/>
      <c r="I774" s="579"/>
      <c r="J774" s="579"/>
      <c r="K774" s="579"/>
      <c r="L774" s="579"/>
      <c r="M774" s="579"/>
      <c r="N774" s="579"/>
      <c r="O774" s="579"/>
      <c r="P774" s="579"/>
      <c r="Q774" s="579"/>
      <c r="R774" s="579"/>
      <c r="S774" s="579"/>
      <c r="T774" s="579"/>
      <c r="U774" s="579"/>
      <c r="V774" s="579"/>
      <c r="W774" s="579"/>
      <c r="X774" s="579"/>
      <c r="Y774" s="579"/>
      <c r="Z774" s="579"/>
    </row>
    <row r="775" spans="1:26" ht="12.75" customHeight="1">
      <c r="A775" s="579"/>
      <c r="B775" s="579"/>
      <c r="C775" s="579"/>
      <c r="D775" s="579"/>
      <c r="E775" s="579"/>
      <c r="F775" s="579"/>
      <c r="G775" s="579"/>
      <c r="H775" s="579"/>
      <c r="I775" s="579"/>
      <c r="J775" s="579"/>
      <c r="K775" s="579"/>
      <c r="L775" s="579"/>
      <c r="M775" s="579"/>
      <c r="N775" s="579"/>
      <c r="O775" s="579"/>
      <c r="P775" s="579"/>
      <c r="Q775" s="579"/>
      <c r="R775" s="579"/>
      <c r="S775" s="579"/>
      <c r="T775" s="579"/>
      <c r="U775" s="579"/>
      <c r="V775" s="579"/>
      <c r="W775" s="579"/>
      <c r="X775" s="579"/>
      <c r="Y775" s="579"/>
      <c r="Z775" s="579"/>
    </row>
    <row r="776" spans="1:26" ht="12.75" customHeight="1">
      <c r="A776" s="579"/>
      <c r="B776" s="579"/>
      <c r="C776" s="579"/>
      <c r="D776" s="579"/>
      <c r="E776" s="579"/>
      <c r="F776" s="579"/>
      <c r="G776" s="579"/>
      <c r="H776" s="579"/>
      <c r="I776" s="579"/>
      <c r="J776" s="579"/>
      <c r="K776" s="579"/>
      <c r="L776" s="579"/>
      <c r="M776" s="579"/>
      <c r="N776" s="579"/>
      <c r="O776" s="579"/>
      <c r="P776" s="579"/>
      <c r="Q776" s="579"/>
      <c r="R776" s="579"/>
      <c r="S776" s="579"/>
      <c r="T776" s="579"/>
      <c r="U776" s="579"/>
      <c r="V776" s="579"/>
      <c r="W776" s="579"/>
      <c r="X776" s="579"/>
      <c r="Y776" s="579"/>
      <c r="Z776" s="579"/>
    </row>
    <row r="777" spans="1:26" ht="12.75" customHeight="1">
      <c r="A777" s="579"/>
      <c r="B777" s="579"/>
      <c r="C777" s="579"/>
      <c r="D777" s="579"/>
      <c r="E777" s="579"/>
      <c r="F777" s="579"/>
      <c r="G777" s="579"/>
      <c r="H777" s="579"/>
      <c r="I777" s="579"/>
      <c r="J777" s="579"/>
      <c r="K777" s="579"/>
      <c r="L777" s="579"/>
      <c r="M777" s="579"/>
      <c r="N777" s="579"/>
      <c r="O777" s="579"/>
      <c r="P777" s="579"/>
      <c r="Q777" s="579"/>
      <c r="R777" s="579"/>
      <c r="S777" s="579"/>
      <c r="T777" s="579"/>
      <c r="U777" s="579"/>
      <c r="V777" s="579"/>
      <c r="W777" s="579"/>
      <c r="X777" s="579"/>
      <c r="Y777" s="579"/>
      <c r="Z777" s="579"/>
    </row>
    <row r="778" spans="1:26" ht="12.75" customHeight="1">
      <c r="A778" s="579"/>
      <c r="B778" s="579"/>
      <c r="C778" s="579"/>
      <c r="D778" s="579"/>
      <c r="E778" s="579"/>
      <c r="F778" s="579"/>
      <c r="G778" s="579"/>
      <c r="H778" s="579"/>
      <c r="I778" s="579"/>
      <c r="J778" s="579"/>
      <c r="K778" s="579"/>
      <c r="L778" s="579"/>
      <c r="M778" s="579"/>
      <c r="N778" s="579"/>
      <c r="O778" s="579"/>
      <c r="P778" s="579"/>
      <c r="Q778" s="579"/>
      <c r="R778" s="579"/>
      <c r="S778" s="579"/>
      <c r="T778" s="579"/>
      <c r="U778" s="579"/>
      <c r="V778" s="579"/>
      <c r="W778" s="579"/>
      <c r="X778" s="579"/>
      <c r="Y778" s="579"/>
      <c r="Z778" s="579"/>
    </row>
    <row r="779" spans="1:26" ht="12.75" customHeight="1">
      <c r="A779" s="579"/>
      <c r="B779" s="579"/>
      <c r="C779" s="579"/>
      <c r="D779" s="579"/>
      <c r="E779" s="579"/>
      <c r="F779" s="579"/>
      <c r="G779" s="579"/>
      <c r="H779" s="579"/>
      <c r="I779" s="579"/>
      <c r="J779" s="579"/>
      <c r="K779" s="579"/>
      <c r="L779" s="579"/>
      <c r="M779" s="579"/>
      <c r="N779" s="579"/>
      <c r="O779" s="579"/>
      <c r="P779" s="579"/>
      <c r="Q779" s="579"/>
      <c r="R779" s="579"/>
      <c r="S779" s="579"/>
      <c r="T779" s="579"/>
      <c r="U779" s="579"/>
      <c r="V779" s="579"/>
      <c r="W779" s="579"/>
      <c r="X779" s="579"/>
      <c r="Y779" s="579"/>
      <c r="Z779" s="579"/>
    </row>
    <row r="780" spans="1:26" ht="12.75" customHeight="1">
      <c r="A780" s="579"/>
      <c r="B780" s="579"/>
      <c r="C780" s="579"/>
      <c r="D780" s="579"/>
      <c r="E780" s="579"/>
      <c r="F780" s="579"/>
      <c r="G780" s="579"/>
      <c r="H780" s="579"/>
      <c r="I780" s="579"/>
      <c r="J780" s="579"/>
      <c r="K780" s="579"/>
      <c r="L780" s="579"/>
      <c r="M780" s="579"/>
      <c r="N780" s="579"/>
      <c r="O780" s="579"/>
      <c r="P780" s="579"/>
      <c r="Q780" s="579"/>
      <c r="R780" s="579"/>
      <c r="S780" s="579"/>
      <c r="T780" s="579"/>
      <c r="U780" s="579"/>
      <c r="V780" s="579"/>
      <c r="W780" s="579"/>
      <c r="X780" s="579"/>
      <c r="Y780" s="579"/>
      <c r="Z780" s="579"/>
    </row>
    <row r="781" spans="1:26" ht="12.75" customHeight="1">
      <c r="A781" s="579"/>
      <c r="B781" s="579"/>
      <c r="C781" s="579"/>
      <c r="D781" s="579"/>
      <c r="E781" s="579"/>
      <c r="F781" s="579"/>
      <c r="G781" s="579"/>
      <c r="H781" s="579"/>
      <c r="I781" s="579"/>
      <c r="J781" s="579"/>
      <c r="K781" s="579"/>
      <c r="L781" s="579"/>
      <c r="M781" s="579"/>
      <c r="N781" s="579"/>
      <c r="O781" s="579"/>
      <c r="P781" s="579"/>
      <c r="Q781" s="579"/>
      <c r="R781" s="579"/>
      <c r="S781" s="579"/>
      <c r="T781" s="579"/>
      <c r="U781" s="579"/>
      <c r="V781" s="579"/>
      <c r="W781" s="579"/>
      <c r="X781" s="579"/>
      <c r="Y781" s="579"/>
      <c r="Z781" s="579"/>
    </row>
    <row r="782" spans="1:26" ht="12.75" customHeight="1">
      <c r="A782" s="579"/>
      <c r="B782" s="579"/>
      <c r="C782" s="579"/>
      <c r="D782" s="579"/>
      <c r="E782" s="579"/>
      <c r="F782" s="579"/>
      <c r="G782" s="579"/>
      <c r="H782" s="579"/>
      <c r="I782" s="579"/>
      <c r="J782" s="579"/>
      <c r="K782" s="579"/>
      <c r="L782" s="579"/>
      <c r="M782" s="579"/>
      <c r="N782" s="579"/>
      <c r="O782" s="579"/>
      <c r="P782" s="579"/>
      <c r="Q782" s="579"/>
      <c r="R782" s="579"/>
      <c r="S782" s="579"/>
      <c r="T782" s="579"/>
      <c r="U782" s="579"/>
      <c r="V782" s="579"/>
      <c r="W782" s="579"/>
      <c r="X782" s="579"/>
      <c r="Y782" s="579"/>
      <c r="Z782" s="579"/>
    </row>
    <row r="783" spans="1:26" ht="12.75" customHeight="1">
      <c r="A783" s="579"/>
      <c r="B783" s="579"/>
      <c r="C783" s="579"/>
      <c r="D783" s="579"/>
      <c r="E783" s="579"/>
      <c r="F783" s="579"/>
      <c r="G783" s="579"/>
      <c r="H783" s="579"/>
      <c r="I783" s="579"/>
      <c r="J783" s="579"/>
      <c r="K783" s="579"/>
      <c r="L783" s="579"/>
      <c r="M783" s="579"/>
      <c r="N783" s="579"/>
      <c r="O783" s="579"/>
      <c r="P783" s="579"/>
      <c r="Q783" s="579"/>
      <c r="R783" s="579"/>
      <c r="S783" s="579"/>
      <c r="T783" s="579"/>
      <c r="U783" s="579"/>
      <c r="V783" s="579"/>
      <c r="W783" s="579"/>
      <c r="X783" s="579"/>
      <c r="Y783" s="579"/>
      <c r="Z783" s="579"/>
    </row>
    <row r="784" spans="1:26" ht="12.75" customHeight="1">
      <c r="A784" s="579"/>
      <c r="B784" s="579"/>
      <c r="C784" s="579"/>
      <c r="D784" s="579"/>
      <c r="E784" s="579"/>
      <c r="F784" s="579"/>
      <c r="G784" s="579"/>
      <c r="H784" s="579"/>
      <c r="I784" s="579"/>
      <c r="J784" s="579"/>
      <c r="K784" s="579"/>
      <c r="L784" s="579"/>
      <c r="M784" s="579"/>
      <c r="N784" s="579"/>
      <c r="O784" s="579"/>
      <c r="P784" s="579"/>
      <c r="Q784" s="579"/>
      <c r="R784" s="579"/>
      <c r="S784" s="579"/>
      <c r="T784" s="579"/>
      <c r="U784" s="579"/>
      <c r="V784" s="579"/>
      <c r="W784" s="579"/>
      <c r="X784" s="579"/>
      <c r="Y784" s="579"/>
      <c r="Z784" s="579"/>
    </row>
    <row r="785" spans="1:26" ht="12.75" customHeight="1">
      <c r="A785" s="579"/>
      <c r="B785" s="579"/>
      <c r="C785" s="579"/>
      <c r="D785" s="579"/>
      <c r="E785" s="579"/>
      <c r="F785" s="579"/>
      <c r="G785" s="579"/>
      <c r="H785" s="579"/>
      <c r="I785" s="579"/>
      <c r="J785" s="579"/>
      <c r="K785" s="579"/>
      <c r="L785" s="579"/>
      <c r="M785" s="579"/>
      <c r="N785" s="579"/>
      <c r="O785" s="579"/>
      <c r="P785" s="579"/>
      <c r="Q785" s="579"/>
      <c r="R785" s="579"/>
      <c r="S785" s="579"/>
      <c r="T785" s="579"/>
      <c r="U785" s="579"/>
      <c r="V785" s="579"/>
      <c r="W785" s="579"/>
      <c r="X785" s="579"/>
      <c r="Y785" s="579"/>
      <c r="Z785" s="579"/>
    </row>
    <row r="786" spans="1:26" ht="12.75" customHeight="1">
      <c r="A786" s="579"/>
      <c r="B786" s="579"/>
      <c r="C786" s="579"/>
      <c r="D786" s="579"/>
      <c r="E786" s="579"/>
      <c r="F786" s="579"/>
      <c r="G786" s="579"/>
      <c r="H786" s="579"/>
      <c r="I786" s="579"/>
      <c r="J786" s="579"/>
      <c r="K786" s="579"/>
      <c r="L786" s="579"/>
      <c r="M786" s="579"/>
      <c r="N786" s="579"/>
      <c r="O786" s="579"/>
      <c r="P786" s="579"/>
      <c r="Q786" s="579"/>
      <c r="R786" s="579"/>
      <c r="S786" s="579"/>
      <c r="T786" s="579"/>
      <c r="U786" s="579"/>
      <c r="V786" s="579"/>
      <c r="W786" s="579"/>
      <c r="X786" s="579"/>
      <c r="Y786" s="579"/>
      <c r="Z786" s="579"/>
    </row>
    <row r="787" spans="1:26" ht="12.75" customHeight="1">
      <c r="A787" s="579"/>
      <c r="B787" s="579"/>
      <c r="C787" s="579"/>
      <c r="D787" s="579"/>
      <c r="E787" s="579"/>
      <c r="F787" s="579"/>
      <c r="G787" s="579"/>
      <c r="H787" s="579"/>
      <c r="I787" s="579"/>
      <c r="J787" s="579"/>
      <c r="K787" s="579"/>
      <c r="L787" s="579"/>
      <c r="M787" s="579"/>
      <c r="N787" s="579"/>
      <c r="O787" s="579"/>
      <c r="P787" s="579"/>
      <c r="Q787" s="579"/>
      <c r="R787" s="579"/>
      <c r="S787" s="579"/>
      <c r="T787" s="579"/>
      <c r="U787" s="579"/>
      <c r="V787" s="579"/>
      <c r="W787" s="579"/>
      <c r="X787" s="579"/>
      <c r="Y787" s="579"/>
      <c r="Z787" s="579"/>
    </row>
    <row r="788" spans="1:26" ht="12.75" customHeight="1">
      <c r="A788" s="579"/>
      <c r="B788" s="579"/>
      <c r="C788" s="579"/>
      <c r="D788" s="579"/>
      <c r="E788" s="579"/>
      <c r="F788" s="579"/>
      <c r="G788" s="579"/>
      <c r="H788" s="579"/>
      <c r="I788" s="579"/>
      <c r="J788" s="579"/>
      <c r="K788" s="579"/>
      <c r="L788" s="579"/>
      <c r="M788" s="579"/>
      <c r="N788" s="579"/>
      <c r="O788" s="579"/>
      <c r="P788" s="579"/>
      <c r="Q788" s="579"/>
      <c r="R788" s="579"/>
      <c r="S788" s="579"/>
      <c r="T788" s="579"/>
      <c r="U788" s="579"/>
      <c r="V788" s="579"/>
      <c r="W788" s="579"/>
      <c r="X788" s="579"/>
      <c r="Y788" s="579"/>
      <c r="Z788" s="579"/>
    </row>
    <row r="789" spans="1:26" ht="12.75" customHeight="1">
      <c r="A789" s="579"/>
      <c r="B789" s="579"/>
      <c r="C789" s="579"/>
      <c r="D789" s="579"/>
      <c r="E789" s="579"/>
      <c r="F789" s="579"/>
      <c r="G789" s="579"/>
      <c r="H789" s="579"/>
      <c r="I789" s="579"/>
      <c r="J789" s="579"/>
      <c r="K789" s="579"/>
      <c r="L789" s="579"/>
      <c r="M789" s="579"/>
      <c r="N789" s="579"/>
      <c r="O789" s="579"/>
      <c r="P789" s="579"/>
      <c r="Q789" s="579"/>
      <c r="R789" s="579"/>
      <c r="S789" s="579"/>
      <c r="T789" s="579"/>
      <c r="U789" s="579"/>
      <c r="V789" s="579"/>
      <c r="W789" s="579"/>
      <c r="X789" s="579"/>
      <c r="Y789" s="579"/>
      <c r="Z789" s="579"/>
    </row>
    <row r="790" spans="1:26" ht="12.75" customHeight="1">
      <c r="A790" s="579"/>
      <c r="B790" s="579"/>
      <c r="C790" s="579"/>
      <c r="D790" s="579"/>
      <c r="E790" s="579"/>
      <c r="F790" s="579"/>
      <c r="G790" s="579"/>
      <c r="H790" s="579"/>
      <c r="I790" s="579"/>
      <c r="J790" s="579"/>
      <c r="K790" s="579"/>
      <c r="L790" s="579"/>
      <c r="M790" s="579"/>
      <c r="N790" s="579"/>
      <c r="O790" s="579"/>
      <c r="P790" s="579"/>
      <c r="Q790" s="579"/>
      <c r="R790" s="579"/>
      <c r="S790" s="579"/>
      <c r="T790" s="579"/>
      <c r="U790" s="579"/>
      <c r="V790" s="579"/>
      <c r="W790" s="579"/>
      <c r="X790" s="579"/>
      <c r="Y790" s="579"/>
      <c r="Z790" s="579"/>
    </row>
    <row r="791" spans="1:26" ht="12.75" customHeight="1">
      <c r="A791" s="579"/>
      <c r="B791" s="579"/>
      <c r="C791" s="579"/>
      <c r="D791" s="579"/>
      <c r="E791" s="579"/>
      <c r="F791" s="579"/>
      <c r="G791" s="579"/>
      <c r="H791" s="579"/>
      <c r="I791" s="579"/>
      <c r="J791" s="579"/>
      <c r="K791" s="579"/>
      <c r="L791" s="579"/>
      <c r="M791" s="579"/>
      <c r="N791" s="579"/>
      <c r="O791" s="579"/>
      <c r="P791" s="579"/>
      <c r="Q791" s="579"/>
      <c r="R791" s="579"/>
      <c r="S791" s="579"/>
      <c r="T791" s="579"/>
      <c r="U791" s="579"/>
      <c r="V791" s="579"/>
      <c r="W791" s="579"/>
      <c r="X791" s="579"/>
      <c r="Y791" s="579"/>
      <c r="Z791" s="579"/>
    </row>
    <row r="792" spans="1:26" ht="12.75" customHeight="1">
      <c r="A792" s="579"/>
      <c r="B792" s="579"/>
      <c r="C792" s="579"/>
      <c r="D792" s="579"/>
      <c r="E792" s="579"/>
      <c r="F792" s="579"/>
      <c r="G792" s="579"/>
      <c r="H792" s="579"/>
      <c r="I792" s="579"/>
      <c r="J792" s="579"/>
      <c r="K792" s="579"/>
      <c r="L792" s="579"/>
      <c r="M792" s="579"/>
      <c r="N792" s="579"/>
      <c r="O792" s="579"/>
      <c r="P792" s="579"/>
      <c r="Q792" s="579"/>
      <c r="R792" s="579"/>
      <c r="S792" s="579"/>
      <c r="T792" s="579"/>
      <c r="U792" s="579"/>
      <c r="V792" s="579"/>
      <c r="W792" s="579"/>
      <c r="X792" s="579"/>
      <c r="Y792" s="579"/>
      <c r="Z792" s="579"/>
    </row>
    <row r="793" spans="1:26" ht="12.75" customHeight="1">
      <c r="A793" s="579"/>
      <c r="B793" s="579"/>
      <c r="C793" s="579"/>
      <c r="D793" s="579"/>
      <c r="E793" s="579"/>
      <c r="F793" s="579"/>
      <c r="G793" s="579"/>
      <c r="H793" s="579"/>
      <c r="I793" s="579"/>
      <c r="J793" s="579"/>
      <c r="K793" s="579"/>
      <c r="L793" s="579"/>
      <c r="M793" s="579"/>
      <c r="N793" s="579"/>
      <c r="O793" s="579"/>
      <c r="P793" s="579"/>
      <c r="Q793" s="579"/>
      <c r="R793" s="579"/>
      <c r="S793" s="579"/>
      <c r="T793" s="579"/>
      <c r="U793" s="579"/>
      <c r="V793" s="579"/>
      <c r="W793" s="579"/>
      <c r="X793" s="579"/>
      <c r="Y793" s="579"/>
      <c r="Z793" s="579"/>
    </row>
    <row r="794" spans="1:26" ht="12.75" customHeight="1">
      <c r="A794" s="579"/>
      <c r="B794" s="579"/>
      <c r="C794" s="579"/>
      <c r="D794" s="579"/>
      <c r="E794" s="579"/>
      <c r="F794" s="579"/>
      <c r="G794" s="579"/>
      <c r="H794" s="579"/>
      <c r="I794" s="579"/>
      <c r="J794" s="579"/>
      <c r="K794" s="579"/>
      <c r="L794" s="579"/>
      <c r="M794" s="579"/>
      <c r="N794" s="579"/>
      <c r="O794" s="579"/>
      <c r="P794" s="579"/>
      <c r="Q794" s="579"/>
      <c r="R794" s="579"/>
      <c r="S794" s="579"/>
      <c r="T794" s="579"/>
      <c r="U794" s="579"/>
      <c r="V794" s="579"/>
      <c r="W794" s="579"/>
      <c r="X794" s="579"/>
      <c r="Y794" s="579"/>
      <c r="Z794" s="579"/>
    </row>
    <row r="795" spans="1:26" ht="12.75" customHeight="1">
      <c r="A795" s="579"/>
      <c r="B795" s="579"/>
      <c r="C795" s="579"/>
      <c r="D795" s="579"/>
      <c r="E795" s="579"/>
      <c r="F795" s="579"/>
      <c r="G795" s="579"/>
      <c r="H795" s="579"/>
      <c r="I795" s="579"/>
      <c r="J795" s="579"/>
      <c r="K795" s="579"/>
      <c r="L795" s="579"/>
      <c r="M795" s="579"/>
      <c r="N795" s="579"/>
      <c r="O795" s="579"/>
      <c r="P795" s="579"/>
      <c r="Q795" s="579"/>
      <c r="R795" s="579"/>
      <c r="S795" s="579"/>
      <c r="T795" s="579"/>
      <c r="U795" s="579"/>
      <c r="V795" s="579"/>
      <c r="W795" s="579"/>
      <c r="X795" s="579"/>
      <c r="Y795" s="579"/>
      <c r="Z795" s="579"/>
    </row>
    <row r="796" spans="1:26" ht="12.75" customHeight="1">
      <c r="A796" s="579"/>
      <c r="B796" s="579"/>
      <c r="C796" s="579"/>
      <c r="D796" s="579"/>
      <c r="E796" s="579"/>
      <c r="F796" s="579"/>
      <c r="G796" s="579"/>
      <c r="H796" s="579"/>
      <c r="I796" s="579"/>
      <c r="J796" s="579"/>
      <c r="K796" s="579"/>
      <c r="L796" s="579"/>
      <c r="M796" s="579"/>
      <c r="N796" s="579"/>
      <c r="O796" s="579"/>
      <c r="P796" s="579"/>
      <c r="Q796" s="579"/>
      <c r="R796" s="579"/>
      <c r="S796" s="579"/>
      <c r="T796" s="579"/>
      <c r="U796" s="579"/>
      <c r="V796" s="579"/>
      <c r="W796" s="579"/>
      <c r="X796" s="579"/>
      <c r="Y796" s="579"/>
      <c r="Z796" s="579"/>
    </row>
    <row r="797" spans="1:26" ht="12.75" customHeight="1">
      <c r="A797" s="579"/>
      <c r="B797" s="579"/>
      <c r="C797" s="579"/>
      <c r="D797" s="579"/>
      <c r="E797" s="579"/>
      <c r="F797" s="579"/>
      <c r="G797" s="579"/>
      <c r="H797" s="579"/>
      <c r="I797" s="579"/>
      <c r="J797" s="579"/>
      <c r="K797" s="579"/>
      <c r="L797" s="579"/>
      <c r="M797" s="579"/>
      <c r="N797" s="579"/>
      <c r="O797" s="579"/>
      <c r="P797" s="579"/>
      <c r="Q797" s="579"/>
      <c r="R797" s="579"/>
      <c r="S797" s="579"/>
      <c r="T797" s="579"/>
      <c r="U797" s="579"/>
      <c r="V797" s="579"/>
      <c r="W797" s="579"/>
      <c r="X797" s="579"/>
      <c r="Y797" s="579"/>
      <c r="Z797" s="579"/>
    </row>
    <row r="798" spans="1:26" ht="12.75" customHeight="1">
      <c r="A798" s="579"/>
      <c r="B798" s="579"/>
      <c r="C798" s="579"/>
      <c r="D798" s="579"/>
      <c r="E798" s="579"/>
      <c r="F798" s="579"/>
      <c r="G798" s="579"/>
      <c r="H798" s="579"/>
      <c r="I798" s="579"/>
      <c r="J798" s="579"/>
      <c r="K798" s="579"/>
      <c r="L798" s="579"/>
      <c r="M798" s="579"/>
      <c r="N798" s="579"/>
      <c r="O798" s="579"/>
      <c r="P798" s="579"/>
      <c r="Q798" s="579"/>
      <c r="R798" s="579"/>
      <c r="S798" s="579"/>
      <c r="T798" s="579"/>
      <c r="U798" s="579"/>
      <c r="V798" s="579"/>
      <c r="W798" s="579"/>
      <c r="X798" s="579"/>
      <c r="Y798" s="579"/>
      <c r="Z798" s="579"/>
    </row>
    <row r="799" spans="1:26" ht="12.75" customHeight="1">
      <c r="A799" s="579"/>
      <c r="B799" s="579"/>
      <c r="C799" s="579"/>
      <c r="D799" s="579"/>
      <c r="E799" s="579"/>
      <c r="F799" s="579"/>
      <c r="G799" s="579"/>
      <c r="H799" s="579"/>
      <c r="I799" s="579"/>
      <c r="J799" s="579"/>
      <c r="K799" s="579"/>
      <c r="L799" s="579"/>
      <c r="M799" s="579"/>
      <c r="N799" s="579"/>
      <c r="O799" s="579"/>
      <c r="P799" s="579"/>
      <c r="Q799" s="579"/>
      <c r="R799" s="579"/>
      <c r="S799" s="579"/>
      <c r="T799" s="579"/>
      <c r="U799" s="579"/>
      <c r="V799" s="579"/>
      <c r="W799" s="579"/>
      <c r="X799" s="579"/>
      <c r="Y799" s="579"/>
      <c r="Z799" s="579"/>
    </row>
    <row r="800" spans="1:26" ht="12.75" customHeight="1">
      <c r="A800" s="579"/>
      <c r="B800" s="579"/>
      <c r="C800" s="579"/>
      <c r="D800" s="579"/>
      <c r="E800" s="579"/>
      <c r="F800" s="579"/>
      <c r="G800" s="579"/>
      <c r="H800" s="579"/>
      <c r="I800" s="579"/>
      <c r="J800" s="579"/>
      <c r="K800" s="579"/>
      <c r="L800" s="579"/>
      <c r="M800" s="579"/>
      <c r="N800" s="579"/>
      <c r="O800" s="579"/>
      <c r="P800" s="579"/>
      <c r="Q800" s="579"/>
      <c r="R800" s="579"/>
      <c r="S800" s="579"/>
      <c r="T800" s="579"/>
      <c r="U800" s="579"/>
      <c r="V800" s="579"/>
      <c r="W800" s="579"/>
      <c r="X800" s="579"/>
      <c r="Y800" s="579"/>
      <c r="Z800" s="579"/>
    </row>
    <row r="801" spans="1:26" ht="12.75" customHeight="1">
      <c r="A801" s="579"/>
      <c r="B801" s="579"/>
      <c r="C801" s="579"/>
      <c r="D801" s="579"/>
      <c r="E801" s="579"/>
      <c r="F801" s="579"/>
      <c r="G801" s="579"/>
      <c r="H801" s="579"/>
      <c r="I801" s="579"/>
      <c r="J801" s="579"/>
      <c r="K801" s="579"/>
      <c r="L801" s="579"/>
      <c r="M801" s="579"/>
      <c r="N801" s="579"/>
      <c r="O801" s="579"/>
      <c r="P801" s="579"/>
      <c r="Q801" s="579"/>
      <c r="R801" s="579"/>
      <c r="S801" s="579"/>
      <c r="T801" s="579"/>
      <c r="U801" s="579"/>
      <c r="V801" s="579"/>
      <c r="W801" s="579"/>
      <c r="X801" s="579"/>
      <c r="Y801" s="579"/>
      <c r="Z801" s="579"/>
    </row>
    <row r="802" spans="1:26" ht="12.75" customHeight="1">
      <c r="A802" s="579"/>
      <c r="B802" s="579"/>
      <c r="C802" s="579"/>
      <c r="D802" s="579"/>
      <c r="E802" s="579"/>
      <c r="F802" s="579"/>
      <c r="G802" s="579"/>
      <c r="H802" s="579"/>
      <c r="I802" s="579"/>
      <c r="J802" s="579"/>
      <c r="K802" s="579"/>
      <c r="L802" s="579"/>
      <c r="M802" s="579"/>
      <c r="N802" s="579"/>
      <c r="O802" s="579"/>
      <c r="P802" s="579"/>
      <c r="Q802" s="579"/>
      <c r="R802" s="579"/>
      <c r="S802" s="579"/>
      <c r="T802" s="579"/>
      <c r="U802" s="579"/>
      <c r="V802" s="579"/>
      <c r="W802" s="579"/>
      <c r="X802" s="579"/>
      <c r="Y802" s="579"/>
      <c r="Z802" s="579"/>
    </row>
    <row r="803" spans="1:26" ht="12.75" customHeight="1">
      <c r="A803" s="579"/>
      <c r="B803" s="579"/>
      <c r="C803" s="579"/>
      <c r="D803" s="579"/>
      <c r="E803" s="579"/>
      <c r="F803" s="579"/>
      <c r="G803" s="579"/>
      <c r="H803" s="579"/>
      <c r="I803" s="579"/>
      <c r="J803" s="579"/>
      <c r="K803" s="579"/>
      <c r="L803" s="579"/>
      <c r="M803" s="579"/>
      <c r="N803" s="579"/>
      <c r="O803" s="579"/>
      <c r="P803" s="579"/>
      <c r="Q803" s="579"/>
      <c r="R803" s="579"/>
      <c r="S803" s="579"/>
      <c r="T803" s="579"/>
      <c r="U803" s="579"/>
      <c r="V803" s="579"/>
      <c r="W803" s="579"/>
      <c r="X803" s="579"/>
      <c r="Y803" s="579"/>
      <c r="Z803" s="579"/>
    </row>
    <row r="804" spans="1:26" ht="12.75" customHeight="1">
      <c r="A804" s="579"/>
      <c r="B804" s="579"/>
      <c r="C804" s="579"/>
      <c r="D804" s="579"/>
      <c r="E804" s="579"/>
      <c r="F804" s="579"/>
      <c r="G804" s="579"/>
      <c r="H804" s="579"/>
      <c r="I804" s="579"/>
      <c r="J804" s="579"/>
      <c r="K804" s="579"/>
      <c r="L804" s="579"/>
      <c r="M804" s="579"/>
      <c r="N804" s="579"/>
      <c r="O804" s="579"/>
      <c r="P804" s="579"/>
      <c r="Q804" s="579"/>
      <c r="R804" s="579"/>
      <c r="S804" s="579"/>
      <c r="T804" s="579"/>
      <c r="U804" s="579"/>
      <c r="V804" s="579"/>
      <c r="W804" s="579"/>
      <c r="X804" s="579"/>
      <c r="Y804" s="579"/>
      <c r="Z804" s="579"/>
    </row>
    <row r="805" spans="1:26" ht="12.75" customHeight="1">
      <c r="A805" s="579"/>
      <c r="B805" s="579"/>
      <c r="C805" s="579"/>
      <c r="D805" s="579"/>
      <c r="E805" s="579"/>
      <c r="F805" s="579"/>
      <c r="G805" s="579"/>
      <c r="H805" s="579"/>
      <c r="I805" s="579"/>
      <c r="J805" s="579"/>
      <c r="K805" s="579"/>
      <c r="L805" s="579"/>
      <c r="M805" s="579"/>
      <c r="N805" s="579"/>
      <c r="O805" s="579"/>
      <c r="P805" s="579"/>
      <c r="Q805" s="579"/>
      <c r="R805" s="579"/>
      <c r="S805" s="579"/>
      <c r="T805" s="579"/>
      <c r="U805" s="579"/>
      <c r="V805" s="579"/>
      <c r="W805" s="579"/>
      <c r="X805" s="579"/>
      <c r="Y805" s="579"/>
      <c r="Z805" s="579"/>
    </row>
    <row r="806" spans="1:26" ht="12.75" customHeight="1">
      <c r="A806" s="579"/>
      <c r="B806" s="579"/>
      <c r="C806" s="579"/>
      <c r="D806" s="579"/>
      <c r="E806" s="579"/>
      <c r="F806" s="579"/>
      <c r="G806" s="579"/>
      <c r="H806" s="579"/>
      <c r="I806" s="579"/>
      <c r="J806" s="579"/>
      <c r="K806" s="579"/>
      <c r="L806" s="579"/>
      <c r="M806" s="579"/>
      <c r="N806" s="579"/>
      <c r="O806" s="579"/>
      <c r="P806" s="579"/>
      <c r="Q806" s="579"/>
      <c r="R806" s="579"/>
      <c r="S806" s="579"/>
      <c r="T806" s="579"/>
      <c r="U806" s="579"/>
      <c r="V806" s="579"/>
      <c r="W806" s="579"/>
      <c r="X806" s="579"/>
      <c r="Y806" s="579"/>
      <c r="Z806" s="579"/>
    </row>
    <row r="807" spans="1:26" ht="12.75" customHeight="1">
      <c r="A807" s="579"/>
      <c r="B807" s="579"/>
      <c r="C807" s="579"/>
      <c r="D807" s="579"/>
      <c r="E807" s="579"/>
      <c r="F807" s="579"/>
      <c r="G807" s="579"/>
      <c r="H807" s="579"/>
      <c r="I807" s="579"/>
      <c r="J807" s="579"/>
      <c r="K807" s="579"/>
      <c r="L807" s="579"/>
      <c r="M807" s="579"/>
      <c r="N807" s="579"/>
      <c r="O807" s="579"/>
      <c r="P807" s="579"/>
      <c r="Q807" s="579"/>
      <c r="R807" s="579"/>
      <c r="S807" s="579"/>
      <c r="T807" s="579"/>
      <c r="U807" s="579"/>
      <c r="V807" s="579"/>
      <c r="W807" s="579"/>
      <c r="X807" s="579"/>
      <c r="Y807" s="579"/>
      <c r="Z807" s="579"/>
    </row>
    <row r="808" spans="1:26" ht="12.75" customHeight="1">
      <c r="A808" s="579"/>
      <c r="B808" s="579"/>
      <c r="C808" s="579"/>
      <c r="D808" s="579"/>
      <c r="E808" s="579"/>
      <c r="F808" s="579"/>
      <c r="G808" s="579"/>
      <c r="H808" s="579"/>
      <c r="I808" s="579"/>
      <c r="J808" s="579"/>
      <c r="K808" s="579"/>
      <c r="L808" s="579"/>
      <c r="M808" s="579"/>
      <c r="N808" s="579"/>
      <c r="O808" s="579"/>
      <c r="P808" s="579"/>
      <c r="Q808" s="579"/>
      <c r="R808" s="579"/>
      <c r="S808" s="579"/>
      <c r="T808" s="579"/>
      <c r="U808" s="579"/>
      <c r="V808" s="579"/>
      <c r="W808" s="579"/>
      <c r="X808" s="579"/>
      <c r="Y808" s="579"/>
      <c r="Z808" s="579"/>
    </row>
    <row r="809" spans="1:26" ht="12.75" customHeight="1">
      <c r="A809" s="579"/>
      <c r="B809" s="579"/>
      <c r="C809" s="579"/>
      <c r="D809" s="579"/>
      <c r="E809" s="579"/>
      <c r="F809" s="579"/>
      <c r="G809" s="579"/>
      <c r="H809" s="579"/>
      <c r="I809" s="579"/>
      <c r="J809" s="579"/>
      <c r="K809" s="579"/>
      <c r="L809" s="579"/>
      <c r="M809" s="579"/>
      <c r="N809" s="579"/>
      <c r="O809" s="579"/>
      <c r="P809" s="579"/>
      <c r="Q809" s="579"/>
      <c r="R809" s="579"/>
      <c r="S809" s="579"/>
      <c r="T809" s="579"/>
      <c r="U809" s="579"/>
      <c r="V809" s="579"/>
      <c r="W809" s="579"/>
      <c r="X809" s="579"/>
      <c r="Y809" s="579"/>
      <c r="Z809" s="579"/>
    </row>
    <row r="810" spans="1:26" ht="12.75" customHeight="1">
      <c r="A810" s="579"/>
      <c r="B810" s="579"/>
      <c r="C810" s="579"/>
      <c r="D810" s="579"/>
      <c r="E810" s="579"/>
      <c r="F810" s="579"/>
      <c r="G810" s="579"/>
      <c r="H810" s="579"/>
      <c r="I810" s="579"/>
      <c r="J810" s="579"/>
      <c r="K810" s="579"/>
      <c r="L810" s="579"/>
      <c r="M810" s="579"/>
      <c r="N810" s="579"/>
      <c r="O810" s="579"/>
      <c r="P810" s="579"/>
      <c r="Q810" s="579"/>
      <c r="R810" s="579"/>
      <c r="S810" s="579"/>
      <c r="T810" s="579"/>
      <c r="U810" s="579"/>
      <c r="V810" s="579"/>
      <c r="W810" s="579"/>
      <c r="X810" s="579"/>
      <c r="Y810" s="579"/>
      <c r="Z810" s="579"/>
    </row>
    <row r="811" spans="1:26" ht="12.75" customHeight="1">
      <c r="A811" s="579"/>
      <c r="B811" s="579"/>
      <c r="C811" s="579"/>
      <c r="D811" s="579"/>
      <c r="E811" s="579"/>
      <c r="F811" s="579"/>
      <c r="G811" s="579"/>
      <c r="H811" s="579"/>
      <c r="I811" s="579"/>
      <c r="J811" s="579"/>
      <c r="K811" s="579"/>
      <c r="L811" s="579"/>
      <c r="M811" s="579"/>
      <c r="N811" s="579"/>
      <c r="O811" s="579"/>
      <c r="P811" s="579"/>
      <c r="Q811" s="579"/>
      <c r="R811" s="579"/>
      <c r="S811" s="579"/>
      <c r="T811" s="579"/>
      <c r="U811" s="579"/>
      <c r="V811" s="579"/>
      <c r="W811" s="579"/>
      <c r="X811" s="579"/>
      <c r="Y811" s="579"/>
      <c r="Z811" s="579"/>
    </row>
    <row r="812" spans="1:26" ht="12.75" customHeight="1">
      <c r="A812" s="579"/>
      <c r="B812" s="579"/>
      <c r="C812" s="579"/>
      <c r="D812" s="579"/>
      <c r="E812" s="579"/>
      <c r="F812" s="579"/>
      <c r="G812" s="579"/>
      <c r="H812" s="579"/>
      <c r="I812" s="579"/>
      <c r="J812" s="579"/>
      <c r="K812" s="579"/>
      <c r="L812" s="579"/>
      <c r="M812" s="579"/>
      <c r="N812" s="579"/>
      <c r="O812" s="579"/>
      <c r="P812" s="579"/>
      <c r="Q812" s="579"/>
      <c r="R812" s="579"/>
      <c r="S812" s="579"/>
      <c r="T812" s="579"/>
      <c r="U812" s="579"/>
      <c r="V812" s="579"/>
      <c r="W812" s="579"/>
      <c r="X812" s="579"/>
      <c r="Y812" s="579"/>
      <c r="Z812" s="579"/>
    </row>
    <row r="813" spans="1:26" ht="12.75" customHeight="1">
      <c r="A813" s="579"/>
      <c r="B813" s="579"/>
      <c r="C813" s="579"/>
      <c r="D813" s="579"/>
      <c r="E813" s="579"/>
      <c r="F813" s="579"/>
      <c r="G813" s="579"/>
      <c r="H813" s="579"/>
      <c r="I813" s="579"/>
      <c r="J813" s="579"/>
      <c r="K813" s="579"/>
      <c r="L813" s="579"/>
      <c r="M813" s="579"/>
      <c r="N813" s="579"/>
      <c r="O813" s="579"/>
      <c r="P813" s="579"/>
      <c r="Q813" s="579"/>
      <c r="R813" s="579"/>
      <c r="S813" s="579"/>
      <c r="T813" s="579"/>
      <c r="U813" s="579"/>
      <c r="V813" s="579"/>
      <c r="W813" s="579"/>
      <c r="X813" s="579"/>
      <c r="Y813" s="579"/>
      <c r="Z813" s="579"/>
    </row>
    <row r="814" spans="1:26" ht="12.75" customHeight="1">
      <c r="A814" s="579"/>
      <c r="B814" s="579"/>
      <c r="C814" s="579"/>
      <c r="D814" s="579"/>
      <c r="E814" s="579"/>
      <c r="F814" s="579"/>
      <c r="G814" s="579"/>
      <c r="H814" s="579"/>
      <c r="I814" s="579"/>
      <c r="J814" s="579"/>
      <c r="K814" s="579"/>
      <c r="L814" s="579"/>
      <c r="M814" s="579"/>
      <c r="N814" s="579"/>
      <c r="O814" s="579"/>
      <c r="P814" s="579"/>
      <c r="Q814" s="579"/>
      <c r="R814" s="579"/>
      <c r="S814" s="579"/>
      <c r="T814" s="579"/>
      <c r="U814" s="579"/>
      <c r="V814" s="579"/>
      <c r="W814" s="579"/>
      <c r="X814" s="579"/>
      <c r="Y814" s="579"/>
      <c r="Z814" s="579"/>
    </row>
    <row r="815" spans="1:26" ht="12.75" customHeight="1">
      <c r="A815" s="579"/>
      <c r="B815" s="579"/>
      <c r="C815" s="579"/>
      <c r="D815" s="579"/>
      <c r="E815" s="579"/>
      <c r="F815" s="579"/>
      <c r="G815" s="579"/>
      <c r="H815" s="579"/>
      <c r="I815" s="579"/>
      <c r="J815" s="579"/>
      <c r="K815" s="579"/>
      <c r="L815" s="579"/>
      <c r="M815" s="579"/>
      <c r="N815" s="579"/>
      <c r="O815" s="579"/>
      <c r="P815" s="579"/>
      <c r="Q815" s="579"/>
      <c r="R815" s="579"/>
      <c r="S815" s="579"/>
      <c r="T815" s="579"/>
      <c r="U815" s="579"/>
      <c r="V815" s="579"/>
      <c r="W815" s="579"/>
      <c r="X815" s="579"/>
      <c r="Y815" s="579"/>
      <c r="Z815" s="579"/>
    </row>
    <row r="816" spans="1:26" ht="12.75" customHeight="1">
      <c r="A816" s="579"/>
      <c r="B816" s="579"/>
      <c r="C816" s="579"/>
      <c r="D816" s="579"/>
      <c r="E816" s="579"/>
      <c r="F816" s="579"/>
      <c r="G816" s="579"/>
      <c r="H816" s="579"/>
      <c r="I816" s="579"/>
      <c r="J816" s="579"/>
      <c r="K816" s="579"/>
      <c r="L816" s="579"/>
      <c r="M816" s="579"/>
      <c r="N816" s="579"/>
      <c r="O816" s="579"/>
      <c r="P816" s="579"/>
      <c r="Q816" s="579"/>
      <c r="R816" s="579"/>
      <c r="S816" s="579"/>
      <c r="T816" s="579"/>
      <c r="U816" s="579"/>
      <c r="V816" s="579"/>
      <c r="W816" s="579"/>
      <c r="X816" s="579"/>
      <c r="Y816" s="579"/>
      <c r="Z816" s="579"/>
    </row>
    <row r="817" spans="1:26" ht="12.75" customHeight="1">
      <c r="A817" s="579"/>
      <c r="B817" s="579"/>
      <c r="C817" s="579"/>
      <c r="D817" s="579"/>
      <c r="E817" s="579"/>
      <c r="F817" s="579"/>
      <c r="G817" s="579"/>
      <c r="H817" s="579"/>
      <c r="I817" s="579"/>
      <c r="J817" s="579"/>
      <c r="K817" s="579"/>
      <c r="L817" s="579"/>
      <c r="M817" s="579"/>
      <c r="N817" s="579"/>
      <c r="O817" s="579"/>
      <c r="P817" s="579"/>
      <c r="Q817" s="579"/>
      <c r="R817" s="579"/>
      <c r="S817" s="579"/>
      <c r="T817" s="579"/>
      <c r="U817" s="579"/>
      <c r="V817" s="579"/>
      <c r="W817" s="579"/>
      <c r="X817" s="579"/>
      <c r="Y817" s="579"/>
      <c r="Z817" s="579"/>
    </row>
    <row r="818" spans="1:26" ht="12.75" customHeight="1">
      <c r="A818" s="579"/>
      <c r="B818" s="579"/>
      <c r="C818" s="579"/>
      <c r="D818" s="579"/>
      <c r="E818" s="579"/>
      <c r="F818" s="579"/>
      <c r="G818" s="579"/>
      <c r="H818" s="579"/>
      <c r="I818" s="579"/>
      <c r="J818" s="579"/>
      <c r="K818" s="579"/>
      <c r="L818" s="579"/>
      <c r="M818" s="579"/>
      <c r="N818" s="579"/>
      <c r="O818" s="579"/>
      <c r="P818" s="579"/>
      <c r="Q818" s="579"/>
      <c r="R818" s="579"/>
      <c r="S818" s="579"/>
      <c r="T818" s="579"/>
      <c r="U818" s="579"/>
      <c r="V818" s="579"/>
      <c r="W818" s="579"/>
      <c r="X818" s="579"/>
      <c r="Y818" s="579"/>
      <c r="Z818" s="579"/>
    </row>
    <row r="819" spans="1:26" ht="12.75" customHeight="1">
      <c r="A819" s="579"/>
      <c r="B819" s="579"/>
      <c r="C819" s="579"/>
      <c r="D819" s="579"/>
      <c r="E819" s="579"/>
      <c r="F819" s="579"/>
      <c r="G819" s="579"/>
      <c r="H819" s="579"/>
      <c r="I819" s="579"/>
      <c r="J819" s="579"/>
      <c r="K819" s="579"/>
      <c r="L819" s="579"/>
      <c r="M819" s="579"/>
      <c r="N819" s="579"/>
      <c r="O819" s="579"/>
      <c r="P819" s="579"/>
      <c r="Q819" s="579"/>
      <c r="R819" s="579"/>
      <c r="S819" s="579"/>
      <c r="T819" s="579"/>
      <c r="U819" s="579"/>
      <c r="V819" s="579"/>
      <c r="W819" s="579"/>
      <c r="X819" s="579"/>
      <c r="Y819" s="579"/>
      <c r="Z819" s="579"/>
    </row>
    <row r="820" spans="1:26" ht="12.75" customHeight="1">
      <c r="A820" s="579"/>
      <c r="B820" s="579"/>
      <c r="C820" s="579"/>
      <c r="D820" s="579"/>
      <c r="E820" s="579"/>
      <c r="F820" s="579"/>
      <c r="G820" s="579"/>
      <c r="H820" s="579"/>
      <c r="I820" s="579"/>
      <c r="J820" s="579"/>
      <c r="K820" s="579"/>
      <c r="L820" s="579"/>
      <c r="M820" s="579"/>
      <c r="N820" s="579"/>
      <c r="O820" s="579"/>
      <c r="P820" s="579"/>
      <c r="Q820" s="579"/>
      <c r="R820" s="579"/>
      <c r="S820" s="579"/>
      <c r="T820" s="579"/>
      <c r="U820" s="579"/>
      <c r="V820" s="579"/>
      <c r="W820" s="579"/>
      <c r="X820" s="579"/>
      <c r="Y820" s="579"/>
      <c r="Z820" s="579"/>
    </row>
    <row r="821" spans="1:26" ht="12.75" customHeight="1">
      <c r="A821" s="579"/>
      <c r="B821" s="579"/>
      <c r="C821" s="579"/>
      <c r="D821" s="579"/>
      <c r="E821" s="579"/>
      <c r="F821" s="579"/>
      <c r="G821" s="579"/>
      <c r="H821" s="579"/>
      <c r="I821" s="579"/>
      <c r="J821" s="579"/>
      <c r="K821" s="579"/>
      <c r="L821" s="579"/>
      <c r="M821" s="579"/>
      <c r="N821" s="579"/>
      <c r="O821" s="579"/>
      <c r="P821" s="579"/>
      <c r="Q821" s="579"/>
      <c r="R821" s="579"/>
      <c r="S821" s="579"/>
      <c r="T821" s="579"/>
      <c r="U821" s="579"/>
      <c r="V821" s="579"/>
      <c r="W821" s="579"/>
      <c r="X821" s="579"/>
      <c r="Y821" s="579"/>
      <c r="Z821" s="579"/>
    </row>
    <row r="822" spans="1:26" ht="12.75" customHeight="1">
      <c r="A822" s="579"/>
      <c r="B822" s="579"/>
      <c r="C822" s="579"/>
      <c r="D822" s="579"/>
      <c r="E822" s="579"/>
      <c r="F822" s="579"/>
      <c r="G822" s="579"/>
      <c r="H822" s="579"/>
      <c r="I822" s="579"/>
      <c r="J822" s="579"/>
      <c r="K822" s="579"/>
      <c r="L822" s="579"/>
      <c r="M822" s="579"/>
      <c r="N822" s="579"/>
      <c r="O822" s="579"/>
      <c r="P822" s="579"/>
      <c r="Q822" s="579"/>
      <c r="R822" s="579"/>
      <c r="S822" s="579"/>
      <c r="T822" s="579"/>
      <c r="U822" s="579"/>
      <c r="V822" s="579"/>
      <c r="W822" s="579"/>
      <c r="X822" s="579"/>
      <c r="Y822" s="579"/>
      <c r="Z822" s="579"/>
    </row>
    <row r="823" spans="1:26" ht="12.75" customHeight="1">
      <c r="A823" s="579"/>
      <c r="B823" s="579"/>
      <c r="C823" s="579"/>
      <c r="D823" s="579"/>
      <c r="E823" s="579"/>
      <c r="F823" s="579"/>
      <c r="G823" s="579"/>
      <c r="H823" s="579"/>
      <c r="I823" s="579"/>
      <c r="J823" s="579"/>
      <c r="K823" s="579"/>
      <c r="L823" s="579"/>
      <c r="M823" s="579"/>
      <c r="N823" s="579"/>
      <c r="O823" s="579"/>
      <c r="P823" s="579"/>
      <c r="Q823" s="579"/>
      <c r="R823" s="579"/>
      <c r="S823" s="579"/>
      <c r="T823" s="579"/>
      <c r="U823" s="579"/>
      <c r="V823" s="579"/>
      <c r="W823" s="579"/>
      <c r="X823" s="579"/>
      <c r="Y823" s="579"/>
      <c r="Z823" s="579"/>
    </row>
    <row r="824" spans="1:26" ht="12.75" customHeight="1">
      <c r="A824" s="579"/>
      <c r="B824" s="579"/>
      <c r="C824" s="579"/>
      <c r="D824" s="579"/>
      <c r="E824" s="579"/>
      <c r="F824" s="579"/>
      <c r="G824" s="579"/>
      <c r="H824" s="579"/>
      <c r="I824" s="579"/>
      <c r="J824" s="579"/>
      <c r="K824" s="579"/>
      <c r="L824" s="579"/>
      <c r="M824" s="579"/>
      <c r="N824" s="579"/>
      <c r="O824" s="579"/>
      <c r="P824" s="579"/>
      <c r="Q824" s="579"/>
      <c r="R824" s="579"/>
      <c r="S824" s="579"/>
      <c r="T824" s="579"/>
      <c r="U824" s="579"/>
      <c r="V824" s="579"/>
      <c r="W824" s="579"/>
      <c r="X824" s="579"/>
      <c r="Y824" s="579"/>
      <c r="Z824" s="579"/>
    </row>
    <row r="825" spans="1:26" ht="12.75" customHeight="1">
      <c r="A825" s="579"/>
      <c r="B825" s="579"/>
      <c r="C825" s="579"/>
      <c r="D825" s="579"/>
      <c r="E825" s="579"/>
      <c r="F825" s="579"/>
      <c r="G825" s="579"/>
      <c r="H825" s="579"/>
      <c r="I825" s="579"/>
      <c r="J825" s="579"/>
      <c r="K825" s="579"/>
      <c r="L825" s="579"/>
      <c r="M825" s="579"/>
      <c r="N825" s="579"/>
      <c r="O825" s="579"/>
      <c r="P825" s="579"/>
      <c r="Q825" s="579"/>
      <c r="R825" s="579"/>
      <c r="S825" s="579"/>
      <c r="T825" s="579"/>
      <c r="U825" s="579"/>
      <c r="V825" s="579"/>
      <c r="W825" s="579"/>
      <c r="X825" s="579"/>
      <c r="Y825" s="579"/>
      <c r="Z825" s="579"/>
    </row>
    <row r="826" spans="1:26" ht="12.75" customHeight="1">
      <c r="A826" s="579"/>
      <c r="B826" s="579"/>
      <c r="C826" s="579"/>
      <c r="D826" s="579"/>
      <c r="E826" s="579"/>
      <c r="F826" s="579"/>
      <c r="G826" s="579"/>
      <c r="H826" s="579"/>
      <c r="I826" s="579"/>
      <c r="J826" s="579"/>
      <c r="K826" s="579"/>
      <c r="L826" s="579"/>
      <c r="M826" s="579"/>
      <c r="N826" s="579"/>
      <c r="O826" s="579"/>
      <c r="P826" s="579"/>
      <c r="Q826" s="579"/>
      <c r="R826" s="579"/>
      <c r="S826" s="579"/>
      <c r="T826" s="579"/>
      <c r="U826" s="579"/>
      <c r="V826" s="579"/>
      <c r="W826" s="579"/>
      <c r="X826" s="579"/>
      <c r="Y826" s="579"/>
      <c r="Z826" s="579"/>
    </row>
    <row r="827" spans="1:26" ht="12.75" customHeight="1">
      <c r="A827" s="579"/>
      <c r="B827" s="579"/>
      <c r="C827" s="579"/>
      <c r="D827" s="579"/>
      <c r="E827" s="579"/>
      <c r="F827" s="579"/>
      <c r="G827" s="579"/>
      <c r="H827" s="579"/>
      <c r="I827" s="579"/>
      <c r="J827" s="579"/>
      <c r="K827" s="579"/>
      <c r="L827" s="579"/>
      <c r="M827" s="579"/>
      <c r="N827" s="579"/>
      <c r="O827" s="579"/>
      <c r="P827" s="579"/>
      <c r="Q827" s="579"/>
      <c r="R827" s="579"/>
      <c r="S827" s="579"/>
      <c r="T827" s="579"/>
      <c r="U827" s="579"/>
      <c r="V827" s="579"/>
      <c r="W827" s="579"/>
      <c r="X827" s="579"/>
      <c r="Y827" s="579"/>
      <c r="Z827" s="579"/>
    </row>
    <row r="828" spans="1:26" ht="12.75" customHeight="1">
      <c r="A828" s="579"/>
      <c r="B828" s="579"/>
      <c r="C828" s="579"/>
      <c r="D828" s="579"/>
      <c r="E828" s="579"/>
      <c r="F828" s="579"/>
      <c r="G828" s="579"/>
      <c r="H828" s="579"/>
      <c r="I828" s="579"/>
      <c r="J828" s="579"/>
      <c r="K828" s="579"/>
      <c r="L828" s="579"/>
      <c r="M828" s="579"/>
      <c r="N828" s="579"/>
      <c r="O828" s="579"/>
      <c r="P828" s="579"/>
      <c r="Q828" s="579"/>
      <c r="R828" s="579"/>
      <c r="S828" s="579"/>
      <c r="T828" s="579"/>
      <c r="U828" s="579"/>
      <c r="V828" s="579"/>
      <c r="W828" s="579"/>
      <c r="X828" s="579"/>
      <c r="Y828" s="579"/>
      <c r="Z828" s="579"/>
    </row>
    <row r="829" spans="1:26" ht="12.75" customHeight="1">
      <c r="A829" s="579"/>
      <c r="B829" s="579"/>
      <c r="C829" s="579"/>
      <c r="D829" s="579"/>
      <c r="E829" s="579"/>
      <c r="F829" s="579"/>
      <c r="G829" s="579"/>
      <c r="H829" s="579"/>
      <c r="I829" s="579"/>
      <c r="J829" s="579"/>
      <c r="K829" s="579"/>
      <c r="L829" s="579"/>
      <c r="M829" s="579"/>
      <c r="N829" s="579"/>
      <c r="O829" s="579"/>
      <c r="P829" s="579"/>
      <c r="Q829" s="579"/>
      <c r="R829" s="579"/>
      <c r="S829" s="579"/>
      <c r="T829" s="579"/>
      <c r="U829" s="579"/>
      <c r="V829" s="579"/>
      <c r="W829" s="579"/>
      <c r="X829" s="579"/>
      <c r="Y829" s="579"/>
      <c r="Z829" s="579"/>
    </row>
    <row r="830" spans="1:26" ht="12.75" customHeight="1">
      <c r="A830" s="579"/>
      <c r="B830" s="579"/>
      <c r="C830" s="579"/>
      <c r="D830" s="579"/>
      <c r="E830" s="579"/>
      <c r="F830" s="579"/>
      <c r="G830" s="579"/>
      <c r="H830" s="579"/>
      <c r="I830" s="579"/>
      <c r="J830" s="579"/>
      <c r="K830" s="579"/>
      <c r="L830" s="579"/>
      <c r="M830" s="579"/>
      <c r="N830" s="579"/>
      <c r="O830" s="579"/>
      <c r="P830" s="579"/>
      <c r="Q830" s="579"/>
      <c r="R830" s="579"/>
      <c r="S830" s="579"/>
      <c r="T830" s="579"/>
      <c r="U830" s="579"/>
      <c r="V830" s="579"/>
      <c r="W830" s="579"/>
      <c r="X830" s="579"/>
      <c r="Y830" s="579"/>
      <c r="Z830" s="579"/>
    </row>
    <row r="831" spans="1:26" ht="12.75" customHeight="1">
      <c r="A831" s="579"/>
      <c r="B831" s="579"/>
      <c r="C831" s="579"/>
      <c r="D831" s="579"/>
      <c r="E831" s="579"/>
      <c r="F831" s="579"/>
      <c r="G831" s="579"/>
      <c r="H831" s="579"/>
      <c r="I831" s="579"/>
      <c r="J831" s="579"/>
      <c r="K831" s="579"/>
      <c r="L831" s="579"/>
      <c r="M831" s="579"/>
      <c r="N831" s="579"/>
      <c r="O831" s="579"/>
      <c r="P831" s="579"/>
      <c r="Q831" s="579"/>
      <c r="R831" s="579"/>
      <c r="S831" s="579"/>
      <c r="T831" s="579"/>
      <c r="U831" s="579"/>
      <c r="V831" s="579"/>
      <c r="W831" s="579"/>
      <c r="X831" s="579"/>
      <c r="Y831" s="579"/>
      <c r="Z831" s="579"/>
    </row>
    <row r="832" spans="1:26" ht="12.75" customHeight="1">
      <c r="A832" s="579"/>
      <c r="B832" s="579"/>
      <c r="C832" s="579"/>
      <c r="D832" s="579"/>
      <c r="E832" s="579"/>
      <c r="F832" s="579"/>
      <c r="G832" s="579"/>
      <c r="H832" s="579"/>
      <c r="I832" s="579"/>
      <c r="J832" s="579"/>
      <c r="K832" s="579"/>
      <c r="L832" s="579"/>
      <c r="M832" s="579"/>
      <c r="N832" s="579"/>
      <c r="O832" s="579"/>
      <c r="P832" s="579"/>
      <c r="Q832" s="579"/>
      <c r="R832" s="579"/>
      <c r="S832" s="579"/>
      <c r="T832" s="579"/>
      <c r="U832" s="579"/>
      <c r="V832" s="579"/>
      <c r="W832" s="579"/>
      <c r="X832" s="579"/>
      <c r="Y832" s="579"/>
      <c r="Z832" s="579"/>
    </row>
    <row r="833" spans="1:26" ht="12.75" customHeight="1">
      <c r="A833" s="579"/>
      <c r="B833" s="579"/>
      <c r="C833" s="579"/>
      <c r="D833" s="579"/>
      <c r="E833" s="579"/>
      <c r="F833" s="579"/>
      <c r="G833" s="579"/>
      <c r="H833" s="579"/>
      <c r="I833" s="579"/>
      <c r="J833" s="579"/>
      <c r="K833" s="579"/>
      <c r="L833" s="579"/>
      <c r="M833" s="579"/>
      <c r="N833" s="579"/>
      <c r="O833" s="579"/>
      <c r="P833" s="579"/>
      <c r="Q833" s="579"/>
      <c r="R833" s="579"/>
      <c r="S833" s="579"/>
      <c r="T833" s="579"/>
      <c r="U833" s="579"/>
      <c r="V833" s="579"/>
      <c r="W833" s="579"/>
      <c r="X833" s="579"/>
      <c r="Y833" s="579"/>
      <c r="Z833" s="579"/>
    </row>
    <row r="834" spans="1:26" ht="12.75" customHeight="1">
      <c r="A834" s="579"/>
      <c r="B834" s="579"/>
      <c r="C834" s="579"/>
      <c r="D834" s="579"/>
      <c r="E834" s="579"/>
      <c r="F834" s="579"/>
      <c r="G834" s="579"/>
      <c r="H834" s="579"/>
      <c r="I834" s="579"/>
      <c r="J834" s="579"/>
      <c r="K834" s="579"/>
      <c r="L834" s="579"/>
      <c r="M834" s="579"/>
      <c r="N834" s="579"/>
      <c r="O834" s="579"/>
      <c r="P834" s="579"/>
      <c r="Q834" s="579"/>
      <c r="R834" s="579"/>
      <c r="S834" s="579"/>
      <c r="T834" s="579"/>
      <c r="U834" s="579"/>
      <c r="V834" s="579"/>
      <c r="W834" s="579"/>
      <c r="X834" s="579"/>
      <c r="Y834" s="579"/>
      <c r="Z834" s="579"/>
    </row>
    <row r="835" spans="1:26" ht="12.75" customHeight="1">
      <c r="A835" s="579"/>
      <c r="B835" s="579"/>
      <c r="C835" s="579"/>
      <c r="D835" s="579"/>
      <c r="E835" s="579"/>
      <c r="F835" s="579"/>
      <c r="G835" s="579"/>
      <c r="H835" s="579"/>
      <c r="I835" s="579"/>
      <c r="J835" s="579"/>
      <c r="K835" s="579"/>
      <c r="L835" s="579"/>
      <c r="M835" s="579"/>
      <c r="N835" s="579"/>
      <c r="O835" s="579"/>
      <c r="P835" s="579"/>
      <c r="Q835" s="579"/>
      <c r="R835" s="579"/>
      <c r="S835" s="579"/>
      <c r="T835" s="579"/>
      <c r="U835" s="579"/>
      <c r="V835" s="579"/>
      <c r="W835" s="579"/>
      <c r="X835" s="579"/>
      <c r="Y835" s="579"/>
      <c r="Z835" s="579"/>
    </row>
    <row r="836" spans="1:26" ht="12.75" customHeight="1">
      <c r="A836" s="579"/>
      <c r="B836" s="579"/>
      <c r="C836" s="579"/>
      <c r="D836" s="579"/>
      <c r="E836" s="579"/>
      <c r="F836" s="579"/>
      <c r="G836" s="579"/>
      <c r="H836" s="579"/>
      <c r="I836" s="579"/>
      <c r="J836" s="579"/>
      <c r="K836" s="579"/>
      <c r="L836" s="579"/>
      <c r="M836" s="579"/>
      <c r="N836" s="579"/>
      <c r="O836" s="579"/>
      <c r="P836" s="579"/>
      <c r="Q836" s="579"/>
      <c r="R836" s="579"/>
      <c r="S836" s="579"/>
      <c r="T836" s="579"/>
      <c r="U836" s="579"/>
      <c r="V836" s="579"/>
      <c r="W836" s="579"/>
      <c r="X836" s="579"/>
      <c r="Y836" s="579"/>
      <c r="Z836" s="579"/>
    </row>
    <row r="837" spans="1:26" ht="12.75" customHeight="1">
      <c r="A837" s="579"/>
      <c r="B837" s="579"/>
      <c r="C837" s="579"/>
      <c r="D837" s="579"/>
      <c r="E837" s="579"/>
      <c r="F837" s="579"/>
      <c r="G837" s="579"/>
      <c r="H837" s="579"/>
      <c r="I837" s="579"/>
      <c r="J837" s="579"/>
      <c r="K837" s="579"/>
      <c r="L837" s="579"/>
      <c r="M837" s="579"/>
      <c r="N837" s="579"/>
      <c r="O837" s="579"/>
      <c r="P837" s="579"/>
      <c r="Q837" s="579"/>
      <c r="R837" s="579"/>
      <c r="S837" s="579"/>
      <c r="T837" s="579"/>
      <c r="U837" s="579"/>
      <c r="V837" s="579"/>
      <c r="W837" s="579"/>
      <c r="X837" s="579"/>
      <c r="Y837" s="579"/>
      <c r="Z837" s="579"/>
    </row>
    <row r="838" spans="1:26" ht="12.75" customHeight="1">
      <c r="A838" s="579"/>
      <c r="B838" s="579"/>
      <c r="C838" s="579"/>
      <c r="D838" s="579"/>
      <c r="E838" s="579"/>
      <c r="F838" s="579"/>
      <c r="G838" s="579"/>
      <c r="H838" s="579"/>
      <c r="I838" s="579"/>
      <c r="J838" s="579"/>
      <c r="K838" s="579"/>
      <c r="L838" s="579"/>
      <c r="M838" s="579"/>
      <c r="N838" s="579"/>
      <c r="O838" s="579"/>
      <c r="P838" s="579"/>
      <c r="Q838" s="579"/>
      <c r="R838" s="579"/>
      <c r="S838" s="579"/>
      <c r="T838" s="579"/>
      <c r="U838" s="579"/>
      <c r="V838" s="579"/>
      <c r="W838" s="579"/>
      <c r="X838" s="579"/>
      <c r="Y838" s="579"/>
      <c r="Z838" s="579"/>
    </row>
    <row r="839" spans="1:26" ht="12.75" customHeight="1">
      <c r="A839" s="579"/>
      <c r="B839" s="579"/>
      <c r="C839" s="579"/>
      <c r="D839" s="579"/>
      <c r="E839" s="579"/>
      <c r="F839" s="579"/>
      <c r="G839" s="579"/>
      <c r="H839" s="579"/>
      <c r="I839" s="579"/>
      <c r="J839" s="579"/>
      <c r="K839" s="579"/>
      <c r="L839" s="579"/>
      <c r="M839" s="579"/>
      <c r="N839" s="579"/>
      <c r="O839" s="579"/>
      <c r="P839" s="579"/>
      <c r="Q839" s="579"/>
      <c r="R839" s="579"/>
      <c r="S839" s="579"/>
      <c r="T839" s="579"/>
      <c r="U839" s="579"/>
      <c r="V839" s="579"/>
      <c r="W839" s="579"/>
      <c r="X839" s="579"/>
      <c r="Y839" s="579"/>
      <c r="Z839" s="579"/>
    </row>
    <row r="840" spans="1:26" ht="12.75" customHeight="1">
      <c r="A840" s="579"/>
      <c r="B840" s="579"/>
      <c r="C840" s="579"/>
      <c r="D840" s="579"/>
      <c r="E840" s="579"/>
      <c r="F840" s="579"/>
      <c r="G840" s="579"/>
      <c r="H840" s="579"/>
      <c r="I840" s="579"/>
      <c r="J840" s="579"/>
      <c r="K840" s="579"/>
      <c r="L840" s="579"/>
      <c r="M840" s="579"/>
      <c r="N840" s="579"/>
      <c r="O840" s="579"/>
      <c r="P840" s="579"/>
      <c r="Q840" s="579"/>
      <c r="R840" s="579"/>
      <c r="S840" s="579"/>
      <c r="T840" s="579"/>
      <c r="U840" s="579"/>
      <c r="V840" s="579"/>
      <c r="W840" s="579"/>
      <c r="X840" s="579"/>
      <c r="Y840" s="579"/>
      <c r="Z840" s="579"/>
    </row>
    <row r="841" spans="1:26" ht="12.75" customHeight="1">
      <c r="A841" s="579"/>
      <c r="B841" s="579"/>
      <c r="C841" s="579"/>
      <c r="D841" s="579"/>
      <c r="E841" s="579"/>
      <c r="F841" s="579"/>
      <c r="G841" s="579"/>
      <c r="H841" s="579"/>
      <c r="I841" s="579"/>
      <c r="J841" s="579"/>
      <c r="K841" s="579"/>
      <c r="L841" s="579"/>
      <c r="M841" s="579"/>
      <c r="N841" s="579"/>
      <c r="O841" s="579"/>
      <c r="P841" s="579"/>
      <c r="Q841" s="579"/>
      <c r="R841" s="579"/>
      <c r="S841" s="579"/>
      <c r="T841" s="579"/>
      <c r="U841" s="579"/>
      <c r="V841" s="579"/>
      <c r="W841" s="579"/>
      <c r="X841" s="579"/>
      <c r="Y841" s="579"/>
      <c r="Z841" s="579"/>
    </row>
    <row r="842" spans="1:26" ht="12.75" customHeight="1">
      <c r="A842" s="579"/>
      <c r="B842" s="579"/>
      <c r="C842" s="579"/>
      <c r="D842" s="579"/>
      <c r="E842" s="579"/>
      <c r="F842" s="579"/>
      <c r="G842" s="579"/>
      <c r="H842" s="579"/>
      <c r="I842" s="579"/>
      <c r="J842" s="579"/>
      <c r="K842" s="579"/>
      <c r="L842" s="579"/>
      <c r="M842" s="579"/>
      <c r="N842" s="579"/>
      <c r="O842" s="579"/>
      <c r="P842" s="579"/>
      <c r="Q842" s="579"/>
      <c r="R842" s="579"/>
      <c r="S842" s="579"/>
      <c r="T842" s="579"/>
      <c r="U842" s="579"/>
      <c r="V842" s="579"/>
      <c r="W842" s="579"/>
      <c r="X842" s="579"/>
      <c r="Y842" s="579"/>
      <c r="Z842" s="579"/>
    </row>
    <row r="843" spans="1:26" ht="12.75" customHeight="1">
      <c r="A843" s="579"/>
      <c r="B843" s="579"/>
      <c r="C843" s="579"/>
      <c r="D843" s="579"/>
      <c r="E843" s="579"/>
      <c r="F843" s="579"/>
      <c r="G843" s="579"/>
      <c r="H843" s="579"/>
      <c r="I843" s="579"/>
      <c r="J843" s="579"/>
      <c r="K843" s="579"/>
      <c r="L843" s="579"/>
      <c r="M843" s="579"/>
      <c r="N843" s="579"/>
      <c r="O843" s="579"/>
      <c r="P843" s="579"/>
      <c r="Q843" s="579"/>
      <c r="R843" s="579"/>
      <c r="S843" s="579"/>
      <c r="T843" s="579"/>
      <c r="U843" s="579"/>
      <c r="V843" s="579"/>
      <c r="W843" s="579"/>
      <c r="X843" s="579"/>
      <c r="Y843" s="579"/>
      <c r="Z843" s="579"/>
    </row>
    <row r="844" spans="1:26" ht="12.75" customHeight="1">
      <c r="A844" s="579"/>
      <c r="B844" s="579"/>
      <c r="C844" s="579"/>
      <c r="D844" s="579"/>
      <c r="E844" s="579"/>
      <c r="F844" s="579"/>
      <c r="G844" s="579"/>
      <c r="H844" s="579"/>
      <c r="I844" s="579"/>
      <c r="J844" s="579"/>
      <c r="K844" s="579"/>
      <c r="L844" s="579"/>
      <c r="M844" s="579"/>
      <c r="N844" s="579"/>
      <c r="O844" s="579"/>
      <c r="P844" s="579"/>
      <c r="Q844" s="579"/>
      <c r="R844" s="579"/>
      <c r="S844" s="579"/>
      <c r="T844" s="579"/>
      <c r="U844" s="579"/>
      <c r="V844" s="579"/>
      <c r="W844" s="579"/>
      <c r="X844" s="579"/>
      <c r="Y844" s="579"/>
      <c r="Z844" s="579"/>
    </row>
    <row r="845" spans="1:26" ht="12.75" customHeight="1">
      <c r="A845" s="579"/>
      <c r="B845" s="579"/>
      <c r="C845" s="579"/>
      <c r="D845" s="579"/>
      <c r="E845" s="579"/>
      <c r="F845" s="579"/>
      <c r="G845" s="579"/>
      <c r="H845" s="579"/>
      <c r="I845" s="579"/>
      <c r="J845" s="579"/>
      <c r="K845" s="579"/>
      <c r="L845" s="579"/>
      <c r="M845" s="579"/>
      <c r="N845" s="579"/>
      <c r="O845" s="579"/>
      <c r="P845" s="579"/>
      <c r="Q845" s="579"/>
      <c r="R845" s="579"/>
      <c r="S845" s="579"/>
      <c r="T845" s="579"/>
      <c r="U845" s="579"/>
      <c r="V845" s="579"/>
      <c r="W845" s="579"/>
      <c r="X845" s="579"/>
      <c r="Y845" s="579"/>
      <c r="Z845" s="579"/>
    </row>
    <row r="846" spans="1:26" ht="12.75" customHeight="1">
      <c r="A846" s="579"/>
      <c r="B846" s="579"/>
      <c r="C846" s="579"/>
      <c r="D846" s="579"/>
      <c r="E846" s="579"/>
      <c r="F846" s="579"/>
      <c r="G846" s="579"/>
      <c r="H846" s="579"/>
      <c r="I846" s="579"/>
      <c r="J846" s="579"/>
      <c r="K846" s="579"/>
      <c r="L846" s="579"/>
      <c r="M846" s="579"/>
      <c r="N846" s="579"/>
      <c r="O846" s="579"/>
      <c r="P846" s="579"/>
      <c r="Q846" s="579"/>
      <c r="R846" s="579"/>
      <c r="S846" s="579"/>
      <c r="T846" s="579"/>
      <c r="U846" s="579"/>
      <c r="V846" s="579"/>
      <c r="W846" s="579"/>
      <c r="X846" s="579"/>
      <c r="Y846" s="579"/>
      <c r="Z846" s="579"/>
    </row>
    <row r="847" spans="1:26" ht="12.75" customHeight="1">
      <c r="A847" s="579"/>
      <c r="B847" s="579"/>
      <c r="C847" s="579"/>
      <c r="D847" s="579"/>
      <c r="E847" s="579"/>
      <c r="F847" s="579"/>
      <c r="G847" s="579"/>
      <c r="H847" s="579"/>
      <c r="I847" s="579"/>
      <c r="J847" s="579"/>
      <c r="K847" s="579"/>
      <c r="L847" s="579"/>
      <c r="M847" s="579"/>
      <c r="N847" s="579"/>
      <c r="O847" s="579"/>
      <c r="P847" s="579"/>
      <c r="Q847" s="579"/>
      <c r="R847" s="579"/>
      <c r="S847" s="579"/>
      <c r="T847" s="579"/>
      <c r="U847" s="579"/>
      <c r="V847" s="579"/>
      <c r="W847" s="579"/>
      <c r="X847" s="579"/>
      <c r="Y847" s="579"/>
      <c r="Z847" s="579"/>
    </row>
    <row r="848" spans="1:26" ht="12.75" customHeight="1">
      <c r="A848" s="579"/>
      <c r="B848" s="579"/>
      <c r="C848" s="579"/>
      <c r="D848" s="579"/>
      <c r="E848" s="579"/>
      <c r="F848" s="579"/>
      <c r="G848" s="579"/>
      <c r="H848" s="579"/>
      <c r="I848" s="579"/>
      <c r="J848" s="579"/>
      <c r="K848" s="579"/>
      <c r="L848" s="579"/>
      <c r="M848" s="579"/>
      <c r="N848" s="579"/>
      <c r="O848" s="579"/>
      <c r="P848" s="579"/>
      <c r="Q848" s="579"/>
      <c r="R848" s="579"/>
      <c r="S848" s="579"/>
      <c r="T848" s="579"/>
      <c r="U848" s="579"/>
      <c r="V848" s="579"/>
      <c r="W848" s="579"/>
      <c r="X848" s="579"/>
      <c r="Y848" s="579"/>
      <c r="Z848" s="579"/>
    </row>
    <row r="849" spans="1:26" ht="12.75" customHeight="1">
      <c r="A849" s="579"/>
      <c r="B849" s="579"/>
      <c r="C849" s="579"/>
      <c r="D849" s="579"/>
      <c r="E849" s="579"/>
      <c r="F849" s="579"/>
      <c r="G849" s="579"/>
      <c r="H849" s="579"/>
      <c r="I849" s="579"/>
      <c r="J849" s="579"/>
      <c r="K849" s="579"/>
      <c r="L849" s="579"/>
      <c r="M849" s="579"/>
      <c r="N849" s="579"/>
      <c r="O849" s="579"/>
      <c r="P849" s="579"/>
      <c r="Q849" s="579"/>
      <c r="R849" s="579"/>
      <c r="S849" s="579"/>
      <c r="T849" s="579"/>
      <c r="U849" s="579"/>
      <c r="V849" s="579"/>
      <c r="W849" s="579"/>
      <c r="X849" s="579"/>
      <c r="Y849" s="579"/>
      <c r="Z849" s="579"/>
    </row>
    <row r="850" spans="1:26" ht="12.75" customHeight="1">
      <c r="A850" s="579"/>
      <c r="B850" s="579"/>
      <c r="C850" s="579"/>
      <c r="D850" s="579"/>
      <c r="E850" s="579"/>
      <c r="F850" s="579"/>
      <c r="G850" s="579"/>
      <c r="H850" s="579"/>
      <c r="I850" s="579"/>
      <c r="J850" s="579"/>
      <c r="K850" s="579"/>
      <c r="L850" s="579"/>
      <c r="M850" s="579"/>
      <c r="N850" s="579"/>
      <c r="O850" s="579"/>
      <c r="P850" s="579"/>
      <c r="Q850" s="579"/>
      <c r="R850" s="579"/>
      <c r="S850" s="579"/>
      <c r="T850" s="579"/>
      <c r="U850" s="579"/>
      <c r="V850" s="579"/>
      <c r="W850" s="579"/>
      <c r="X850" s="579"/>
      <c r="Y850" s="579"/>
      <c r="Z850" s="579"/>
    </row>
    <row r="851" spans="1:26" ht="12.75" customHeight="1">
      <c r="A851" s="579"/>
      <c r="B851" s="579"/>
      <c r="C851" s="579"/>
      <c r="D851" s="579"/>
      <c r="E851" s="579"/>
      <c r="F851" s="579"/>
      <c r="G851" s="579"/>
      <c r="H851" s="579"/>
      <c r="I851" s="579"/>
      <c r="J851" s="579"/>
      <c r="K851" s="579"/>
      <c r="L851" s="579"/>
      <c r="M851" s="579"/>
      <c r="N851" s="579"/>
      <c r="O851" s="579"/>
      <c r="P851" s="579"/>
      <c r="Q851" s="579"/>
      <c r="R851" s="579"/>
      <c r="S851" s="579"/>
      <c r="T851" s="579"/>
      <c r="U851" s="579"/>
      <c r="V851" s="579"/>
      <c r="W851" s="579"/>
      <c r="X851" s="579"/>
      <c r="Y851" s="579"/>
      <c r="Z851" s="579"/>
    </row>
    <row r="852" spans="1:26" ht="12.75" customHeight="1">
      <c r="A852" s="579"/>
      <c r="B852" s="579"/>
      <c r="C852" s="579"/>
      <c r="D852" s="579"/>
      <c r="E852" s="579"/>
      <c r="F852" s="579"/>
      <c r="G852" s="579"/>
      <c r="H852" s="579"/>
      <c r="I852" s="579"/>
      <c r="J852" s="579"/>
      <c r="K852" s="579"/>
      <c r="L852" s="579"/>
      <c r="M852" s="579"/>
      <c r="N852" s="579"/>
      <c r="O852" s="579"/>
      <c r="P852" s="579"/>
      <c r="Q852" s="579"/>
      <c r="R852" s="579"/>
      <c r="S852" s="579"/>
      <c r="T852" s="579"/>
      <c r="U852" s="579"/>
      <c r="V852" s="579"/>
      <c r="W852" s="579"/>
      <c r="X852" s="579"/>
      <c r="Y852" s="579"/>
      <c r="Z852" s="579"/>
    </row>
    <row r="853" spans="1:26" ht="12.75" customHeight="1">
      <c r="A853" s="579"/>
      <c r="B853" s="579"/>
      <c r="C853" s="579"/>
      <c r="D853" s="579"/>
      <c r="E853" s="579"/>
      <c r="F853" s="579"/>
      <c r="G853" s="579"/>
      <c r="H853" s="579"/>
      <c r="I853" s="579"/>
      <c r="J853" s="579"/>
      <c r="K853" s="579"/>
      <c r="L853" s="579"/>
      <c r="M853" s="579"/>
      <c r="N853" s="579"/>
      <c r="O853" s="579"/>
      <c r="P853" s="579"/>
      <c r="Q853" s="579"/>
      <c r="R853" s="579"/>
      <c r="S853" s="579"/>
      <c r="T853" s="579"/>
      <c r="U853" s="579"/>
      <c r="V853" s="579"/>
      <c r="W853" s="579"/>
      <c r="X853" s="579"/>
      <c r="Y853" s="579"/>
      <c r="Z853" s="579"/>
    </row>
    <row r="854" spans="1:26" ht="12.75" customHeight="1">
      <c r="A854" s="579"/>
      <c r="B854" s="579"/>
      <c r="C854" s="579"/>
      <c r="D854" s="579"/>
      <c r="E854" s="579"/>
      <c r="F854" s="579"/>
      <c r="G854" s="579"/>
      <c r="H854" s="579"/>
      <c r="I854" s="579"/>
      <c r="J854" s="579"/>
      <c r="K854" s="579"/>
      <c r="L854" s="579"/>
      <c r="M854" s="579"/>
      <c r="N854" s="579"/>
      <c r="O854" s="579"/>
      <c r="P854" s="579"/>
      <c r="Q854" s="579"/>
      <c r="R854" s="579"/>
      <c r="S854" s="579"/>
      <c r="T854" s="579"/>
      <c r="U854" s="579"/>
      <c r="V854" s="579"/>
      <c r="W854" s="579"/>
      <c r="X854" s="579"/>
      <c r="Y854" s="579"/>
      <c r="Z854" s="579"/>
    </row>
    <row r="855" spans="1:26" ht="12.75" customHeight="1">
      <c r="A855" s="579"/>
      <c r="B855" s="579"/>
      <c r="C855" s="579"/>
      <c r="D855" s="579"/>
      <c r="E855" s="579"/>
      <c r="F855" s="579"/>
      <c r="G855" s="579"/>
      <c r="H855" s="579"/>
      <c r="I855" s="579"/>
      <c r="J855" s="579"/>
      <c r="K855" s="579"/>
      <c r="L855" s="579"/>
      <c r="M855" s="579"/>
      <c r="N855" s="579"/>
      <c r="O855" s="579"/>
      <c r="P855" s="579"/>
      <c r="Q855" s="579"/>
      <c r="R855" s="579"/>
      <c r="S855" s="579"/>
      <c r="T855" s="579"/>
      <c r="U855" s="579"/>
      <c r="V855" s="579"/>
      <c r="W855" s="579"/>
      <c r="X855" s="579"/>
      <c r="Y855" s="579"/>
      <c r="Z855" s="579"/>
    </row>
    <row r="856" spans="1:26" ht="12.75" customHeight="1">
      <c r="A856" s="579"/>
      <c r="B856" s="579"/>
      <c r="C856" s="579"/>
      <c r="D856" s="579"/>
      <c r="E856" s="579"/>
      <c r="F856" s="579"/>
      <c r="G856" s="579"/>
      <c r="H856" s="579"/>
      <c r="I856" s="579"/>
      <c r="J856" s="579"/>
      <c r="K856" s="579"/>
      <c r="L856" s="579"/>
      <c r="M856" s="579"/>
      <c r="N856" s="579"/>
      <c r="O856" s="579"/>
      <c r="P856" s="579"/>
      <c r="Q856" s="579"/>
      <c r="R856" s="579"/>
      <c r="S856" s="579"/>
      <c r="T856" s="579"/>
      <c r="U856" s="579"/>
      <c r="V856" s="579"/>
      <c r="W856" s="579"/>
      <c r="X856" s="579"/>
      <c r="Y856" s="579"/>
      <c r="Z856" s="579"/>
    </row>
    <row r="857" spans="1:26" ht="12.75" customHeight="1">
      <c r="A857" s="579"/>
      <c r="B857" s="579"/>
      <c r="C857" s="579"/>
      <c r="D857" s="579"/>
      <c r="E857" s="579"/>
      <c r="F857" s="579"/>
      <c r="G857" s="579"/>
      <c r="H857" s="579"/>
      <c r="I857" s="579"/>
      <c r="J857" s="579"/>
      <c r="K857" s="579"/>
      <c r="L857" s="579"/>
      <c r="M857" s="579"/>
      <c r="N857" s="579"/>
      <c r="O857" s="579"/>
      <c r="P857" s="579"/>
      <c r="Q857" s="579"/>
      <c r="R857" s="579"/>
      <c r="S857" s="579"/>
      <c r="T857" s="579"/>
      <c r="U857" s="579"/>
      <c r="V857" s="579"/>
      <c r="W857" s="579"/>
      <c r="X857" s="579"/>
      <c r="Y857" s="579"/>
      <c r="Z857" s="579"/>
    </row>
    <row r="858" spans="1:26" ht="12.75" customHeight="1">
      <c r="A858" s="579"/>
      <c r="B858" s="579"/>
      <c r="C858" s="579"/>
      <c r="D858" s="579"/>
      <c r="E858" s="579"/>
      <c r="F858" s="579"/>
      <c r="G858" s="579"/>
      <c r="H858" s="579"/>
      <c r="I858" s="579"/>
      <c r="J858" s="579"/>
      <c r="K858" s="579"/>
      <c r="L858" s="579"/>
      <c r="M858" s="579"/>
      <c r="N858" s="579"/>
      <c r="O858" s="579"/>
      <c r="P858" s="579"/>
      <c r="Q858" s="579"/>
      <c r="R858" s="579"/>
      <c r="S858" s="579"/>
      <c r="T858" s="579"/>
      <c r="U858" s="579"/>
      <c r="V858" s="579"/>
      <c r="W858" s="579"/>
      <c r="X858" s="579"/>
      <c r="Y858" s="579"/>
      <c r="Z858" s="579"/>
    </row>
    <row r="859" spans="1:26" ht="12.75" customHeight="1">
      <c r="A859" s="579"/>
      <c r="B859" s="579"/>
      <c r="C859" s="579"/>
      <c r="D859" s="579"/>
      <c r="E859" s="579"/>
      <c r="F859" s="579"/>
      <c r="G859" s="579"/>
      <c r="H859" s="579"/>
      <c r="I859" s="579"/>
      <c r="J859" s="579"/>
      <c r="K859" s="579"/>
      <c r="L859" s="579"/>
      <c r="M859" s="579"/>
      <c r="N859" s="579"/>
      <c r="O859" s="579"/>
      <c r="P859" s="579"/>
      <c r="Q859" s="579"/>
      <c r="R859" s="579"/>
      <c r="S859" s="579"/>
      <c r="T859" s="579"/>
      <c r="U859" s="579"/>
      <c r="V859" s="579"/>
      <c r="W859" s="579"/>
      <c r="X859" s="579"/>
      <c r="Y859" s="579"/>
      <c r="Z859" s="579"/>
    </row>
    <row r="860" spans="1:26" ht="12.75" customHeight="1">
      <c r="A860" s="579"/>
      <c r="B860" s="579"/>
      <c r="C860" s="579"/>
      <c r="D860" s="579"/>
      <c r="E860" s="579"/>
      <c r="F860" s="579"/>
      <c r="G860" s="579"/>
      <c r="H860" s="579"/>
      <c r="I860" s="579"/>
      <c r="J860" s="579"/>
      <c r="K860" s="579"/>
      <c r="L860" s="579"/>
      <c r="M860" s="579"/>
      <c r="N860" s="579"/>
      <c r="O860" s="579"/>
      <c r="P860" s="579"/>
      <c r="Q860" s="579"/>
      <c r="R860" s="579"/>
      <c r="S860" s="579"/>
      <c r="T860" s="579"/>
      <c r="U860" s="579"/>
      <c r="V860" s="579"/>
      <c r="W860" s="579"/>
      <c r="X860" s="579"/>
      <c r="Y860" s="579"/>
      <c r="Z860" s="579"/>
    </row>
    <row r="861" spans="1:26" ht="12.75" customHeight="1">
      <c r="A861" s="579"/>
      <c r="B861" s="579"/>
      <c r="C861" s="579"/>
      <c r="D861" s="579"/>
      <c r="E861" s="579"/>
      <c r="F861" s="579"/>
      <c r="G861" s="579"/>
      <c r="H861" s="579"/>
      <c r="I861" s="579"/>
      <c r="J861" s="579"/>
      <c r="K861" s="579"/>
      <c r="L861" s="579"/>
      <c r="M861" s="579"/>
      <c r="N861" s="579"/>
      <c r="O861" s="579"/>
      <c r="P861" s="579"/>
      <c r="Q861" s="579"/>
      <c r="R861" s="579"/>
      <c r="S861" s="579"/>
      <c r="T861" s="579"/>
      <c r="U861" s="579"/>
      <c r="V861" s="579"/>
      <c r="W861" s="579"/>
      <c r="X861" s="579"/>
      <c r="Y861" s="579"/>
      <c r="Z861" s="579"/>
    </row>
    <row r="862" spans="1:26" ht="12.75" customHeight="1">
      <c r="A862" s="579"/>
      <c r="B862" s="579"/>
      <c r="C862" s="579"/>
      <c r="D862" s="579"/>
      <c r="E862" s="579"/>
      <c r="F862" s="579"/>
      <c r="G862" s="579"/>
      <c r="H862" s="579"/>
      <c r="I862" s="579"/>
      <c r="J862" s="579"/>
      <c r="K862" s="579"/>
      <c r="L862" s="579"/>
      <c r="M862" s="579"/>
      <c r="N862" s="579"/>
      <c r="O862" s="579"/>
      <c r="P862" s="579"/>
      <c r="Q862" s="579"/>
      <c r="R862" s="579"/>
      <c r="S862" s="579"/>
      <c r="T862" s="579"/>
      <c r="U862" s="579"/>
      <c r="V862" s="579"/>
      <c r="W862" s="579"/>
      <c r="X862" s="579"/>
      <c r="Y862" s="579"/>
      <c r="Z862" s="579"/>
    </row>
    <row r="863" spans="1:26" ht="12.75" customHeight="1">
      <c r="A863" s="579"/>
      <c r="B863" s="579"/>
      <c r="C863" s="579"/>
      <c r="D863" s="579"/>
      <c r="E863" s="579"/>
      <c r="F863" s="579"/>
      <c r="G863" s="579"/>
      <c r="H863" s="579"/>
      <c r="I863" s="579"/>
      <c r="J863" s="579"/>
      <c r="K863" s="579"/>
      <c r="L863" s="579"/>
      <c r="M863" s="579"/>
      <c r="N863" s="579"/>
      <c r="O863" s="579"/>
      <c r="P863" s="579"/>
      <c r="Q863" s="579"/>
      <c r="R863" s="579"/>
      <c r="S863" s="579"/>
      <c r="T863" s="579"/>
      <c r="U863" s="579"/>
      <c r="V863" s="579"/>
      <c r="W863" s="579"/>
      <c r="X863" s="579"/>
      <c r="Y863" s="579"/>
      <c r="Z863" s="579"/>
    </row>
    <row r="864" spans="1:26" ht="12.75" customHeight="1">
      <c r="A864" s="579"/>
      <c r="B864" s="579"/>
      <c r="C864" s="579"/>
      <c r="D864" s="579"/>
      <c r="E864" s="579"/>
      <c r="F864" s="579"/>
      <c r="G864" s="579"/>
      <c r="H864" s="579"/>
      <c r="I864" s="579"/>
      <c r="J864" s="579"/>
      <c r="K864" s="579"/>
      <c r="L864" s="579"/>
      <c r="M864" s="579"/>
      <c r="N864" s="579"/>
      <c r="O864" s="579"/>
      <c r="P864" s="579"/>
      <c r="Q864" s="579"/>
      <c r="R864" s="579"/>
      <c r="S864" s="579"/>
      <c r="T864" s="579"/>
      <c r="U864" s="579"/>
      <c r="V864" s="579"/>
      <c r="W864" s="579"/>
      <c r="X864" s="579"/>
      <c r="Y864" s="579"/>
      <c r="Z864" s="579"/>
    </row>
    <row r="865" spans="1:26" ht="12.75" customHeight="1">
      <c r="A865" s="579"/>
      <c r="B865" s="579"/>
      <c r="C865" s="579"/>
      <c r="D865" s="579"/>
      <c r="E865" s="579"/>
      <c r="F865" s="579"/>
      <c r="G865" s="579"/>
      <c r="H865" s="579"/>
      <c r="I865" s="579"/>
      <c r="J865" s="579"/>
      <c r="K865" s="579"/>
      <c r="L865" s="579"/>
      <c r="M865" s="579"/>
      <c r="N865" s="579"/>
      <c r="O865" s="579"/>
      <c r="P865" s="579"/>
      <c r="Q865" s="579"/>
      <c r="R865" s="579"/>
      <c r="S865" s="579"/>
      <c r="T865" s="579"/>
      <c r="U865" s="579"/>
      <c r="V865" s="579"/>
      <c r="W865" s="579"/>
      <c r="X865" s="579"/>
      <c r="Y865" s="579"/>
      <c r="Z865" s="579"/>
    </row>
    <row r="866" spans="1:26" ht="12.75" customHeight="1">
      <c r="A866" s="579"/>
      <c r="B866" s="579"/>
      <c r="C866" s="579"/>
      <c r="D866" s="579"/>
      <c r="E866" s="579"/>
      <c r="F866" s="579"/>
      <c r="G866" s="579"/>
      <c r="H866" s="579"/>
      <c r="I866" s="579"/>
      <c r="J866" s="579"/>
      <c r="K866" s="579"/>
      <c r="L866" s="579"/>
      <c r="M866" s="579"/>
      <c r="N866" s="579"/>
      <c r="O866" s="579"/>
      <c r="P866" s="579"/>
      <c r="Q866" s="579"/>
      <c r="R866" s="579"/>
      <c r="S866" s="579"/>
      <c r="T866" s="579"/>
      <c r="U866" s="579"/>
      <c r="V866" s="579"/>
      <c r="W866" s="579"/>
      <c r="X866" s="579"/>
      <c r="Y866" s="579"/>
      <c r="Z866" s="579"/>
    </row>
    <row r="867" spans="1:26" ht="12.75" customHeight="1">
      <c r="A867" s="579"/>
      <c r="B867" s="579"/>
      <c r="C867" s="579"/>
      <c r="D867" s="579"/>
      <c r="E867" s="579"/>
      <c r="F867" s="579"/>
      <c r="G867" s="579"/>
      <c r="H867" s="579"/>
      <c r="I867" s="579"/>
      <c r="J867" s="579"/>
      <c r="K867" s="579"/>
      <c r="L867" s="579"/>
      <c r="M867" s="579"/>
      <c r="N867" s="579"/>
      <c r="O867" s="579"/>
      <c r="P867" s="579"/>
      <c r="Q867" s="579"/>
      <c r="R867" s="579"/>
      <c r="S867" s="579"/>
      <c r="T867" s="579"/>
      <c r="U867" s="579"/>
      <c r="V867" s="579"/>
      <c r="W867" s="579"/>
      <c r="X867" s="579"/>
      <c r="Y867" s="579"/>
      <c r="Z867" s="579"/>
    </row>
    <row r="868" spans="1:26" ht="12.75" customHeight="1">
      <c r="A868" s="579"/>
      <c r="B868" s="579"/>
      <c r="C868" s="579"/>
      <c r="D868" s="579"/>
      <c r="E868" s="579"/>
      <c r="F868" s="579"/>
      <c r="G868" s="579"/>
      <c r="H868" s="579"/>
      <c r="I868" s="579"/>
      <c r="J868" s="579"/>
      <c r="K868" s="579"/>
      <c r="L868" s="579"/>
      <c r="M868" s="579"/>
      <c r="N868" s="579"/>
      <c r="O868" s="579"/>
      <c r="P868" s="579"/>
      <c r="Q868" s="579"/>
      <c r="R868" s="579"/>
      <c r="S868" s="579"/>
      <c r="T868" s="579"/>
      <c r="U868" s="579"/>
      <c r="V868" s="579"/>
      <c r="W868" s="579"/>
      <c r="X868" s="579"/>
      <c r="Y868" s="579"/>
      <c r="Z868" s="579"/>
    </row>
    <row r="869" spans="1:26" ht="12.75" customHeight="1">
      <c r="A869" s="579"/>
      <c r="B869" s="579"/>
      <c r="C869" s="579"/>
      <c r="D869" s="579"/>
      <c r="E869" s="579"/>
      <c r="F869" s="579"/>
      <c r="G869" s="579"/>
      <c r="H869" s="579"/>
      <c r="I869" s="579"/>
      <c r="J869" s="579"/>
      <c r="K869" s="579"/>
      <c r="L869" s="579"/>
      <c r="M869" s="579"/>
      <c r="N869" s="579"/>
      <c r="O869" s="579"/>
      <c r="P869" s="579"/>
      <c r="Q869" s="579"/>
      <c r="R869" s="579"/>
      <c r="S869" s="579"/>
      <c r="T869" s="579"/>
      <c r="U869" s="579"/>
      <c r="V869" s="579"/>
      <c r="W869" s="579"/>
      <c r="X869" s="579"/>
      <c r="Y869" s="579"/>
      <c r="Z869" s="579"/>
    </row>
    <row r="870" spans="1:26" ht="12.75" customHeight="1">
      <c r="A870" s="579"/>
      <c r="B870" s="579"/>
      <c r="C870" s="579"/>
      <c r="D870" s="579"/>
      <c r="E870" s="579"/>
      <c r="F870" s="579"/>
      <c r="G870" s="579"/>
      <c r="H870" s="579"/>
      <c r="I870" s="579"/>
      <c r="J870" s="579"/>
      <c r="K870" s="579"/>
      <c r="L870" s="579"/>
      <c r="M870" s="579"/>
      <c r="N870" s="579"/>
      <c r="O870" s="579"/>
      <c r="P870" s="579"/>
      <c r="Q870" s="579"/>
      <c r="R870" s="579"/>
      <c r="S870" s="579"/>
      <c r="T870" s="579"/>
      <c r="U870" s="579"/>
      <c r="V870" s="579"/>
      <c r="W870" s="579"/>
      <c r="X870" s="579"/>
      <c r="Y870" s="579"/>
      <c r="Z870" s="579"/>
    </row>
    <row r="871" spans="1:26" ht="12.75" customHeight="1">
      <c r="A871" s="579"/>
      <c r="B871" s="579"/>
      <c r="C871" s="579"/>
      <c r="D871" s="579"/>
      <c r="E871" s="579"/>
      <c r="F871" s="579"/>
      <c r="G871" s="579"/>
      <c r="H871" s="579"/>
      <c r="I871" s="579"/>
      <c r="J871" s="579"/>
      <c r="K871" s="579"/>
      <c r="L871" s="579"/>
      <c r="M871" s="579"/>
      <c r="N871" s="579"/>
      <c r="O871" s="579"/>
      <c r="P871" s="579"/>
      <c r="Q871" s="579"/>
      <c r="R871" s="579"/>
      <c r="S871" s="579"/>
      <c r="T871" s="579"/>
      <c r="U871" s="579"/>
      <c r="V871" s="579"/>
      <c r="W871" s="579"/>
      <c r="X871" s="579"/>
      <c r="Y871" s="579"/>
      <c r="Z871" s="579"/>
    </row>
    <row r="872" spans="1:26" ht="12.75" customHeight="1">
      <c r="A872" s="579"/>
      <c r="B872" s="579"/>
      <c r="C872" s="579"/>
      <c r="D872" s="579"/>
      <c r="E872" s="579"/>
      <c r="F872" s="579"/>
      <c r="G872" s="579"/>
      <c r="H872" s="579"/>
      <c r="I872" s="579"/>
      <c r="J872" s="579"/>
      <c r="K872" s="579"/>
      <c r="L872" s="579"/>
      <c r="M872" s="579"/>
      <c r="N872" s="579"/>
      <c r="O872" s="579"/>
      <c r="P872" s="579"/>
      <c r="Q872" s="579"/>
      <c r="R872" s="579"/>
      <c r="S872" s="579"/>
      <c r="T872" s="579"/>
      <c r="U872" s="579"/>
      <c r="V872" s="579"/>
      <c r="W872" s="579"/>
      <c r="X872" s="579"/>
      <c r="Y872" s="579"/>
      <c r="Z872" s="579"/>
    </row>
    <row r="873" spans="1:26" ht="12.75" customHeight="1">
      <c r="A873" s="579"/>
      <c r="B873" s="579"/>
      <c r="C873" s="579"/>
      <c r="D873" s="579"/>
      <c r="E873" s="579"/>
      <c r="F873" s="579"/>
      <c r="G873" s="579"/>
      <c r="H873" s="579"/>
      <c r="I873" s="579"/>
      <c r="J873" s="579"/>
      <c r="K873" s="579"/>
      <c r="L873" s="579"/>
      <c r="M873" s="579"/>
      <c r="N873" s="579"/>
      <c r="O873" s="579"/>
      <c r="P873" s="579"/>
      <c r="Q873" s="579"/>
      <c r="R873" s="579"/>
      <c r="S873" s="579"/>
      <c r="T873" s="579"/>
      <c r="U873" s="579"/>
      <c r="V873" s="579"/>
      <c r="W873" s="579"/>
      <c r="X873" s="579"/>
      <c r="Y873" s="579"/>
      <c r="Z873" s="579"/>
    </row>
    <row r="874" spans="1:26" ht="12.75" customHeight="1">
      <c r="A874" s="579"/>
      <c r="B874" s="579"/>
      <c r="C874" s="579"/>
      <c r="D874" s="579"/>
      <c r="E874" s="579"/>
      <c r="F874" s="579"/>
      <c r="G874" s="579"/>
      <c r="H874" s="579"/>
      <c r="I874" s="579"/>
      <c r="J874" s="579"/>
      <c r="K874" s="579"/>
      <c r="L874" s="579"/>
      <c r="M874" s="579"/>
      <c r="N874" s="579"/>
      <c r="O874" s="579"/>
      <c r="P874" s="579"/>
      <c r="Q874" s="579"/>
      <c r="R874" s="579"/>
      <c r="S874" s="579"/>
      <c r="T874" s="579"/>
      <c r="U874" s="579"/>
      <c r="V874" s="579"/>
      <c r="W874" s="579"/>
      <c r="X874" s="579"/>
      <c r="Y874" s="579"/>
      <c r="Z874" s="579"/>
    </row>
    <row r="875" spans="1:26" ht="12.75" customHeight="1">
      <c r="A875" s="579"/>
      <c r="B875" s="579"/>
      <c r="C875" s="579"/>
      <c r="D875" s="579"/>
      <c r="E875" s="579"/>
      <c r="F875" s="579"/>
      <c r="G875" s="579"/>
      <c r="H875" s="579"/>
      <c r="I875" s="579"/>
      <c r="J875" s="579"/>
      <c r="K875" s="579"/>
      <c r="L875" s="579"/>
      <c r="M875" s="579"/>
      <c r="N875" s="579"/>
      <c r="O875" s="579"/>
      <c r="P875" s="579"/>
      <c r="Q875" s="579"/>
      <c r="R875" s="579"/>
      <c r="S875" s="579"/>
      <c r="T875" s="579"/>
      <c r="U875" s="579"/>
      <c r="V875" s="579"/>
      <c r="W875" s="579"/>
      <c r="X875" s="579"/>
      <c r="Y875" s="579"/>
      <c r="Z875" s="579"/>
    </row>
    <row r="876" spans="1:26" ht="12.75" customHeight="1">
      <c r="A876" s="579"/>
      <c r="B876" s="579"/>
      <c r="C876" s="579"/>
      <c r="D876" s="579"/>
      <c r="E876" s="579"/>
      <c r="F876" s="579"/>
      <c r="G876" s="579"/>
      <c r="H876" s="579"/>
      <c r="I876" s="579"/>
      <c r="J876" s="579"/>
      <c r="K876" s="579"/>
      <c r="L876" s="579"/>
      <c r="M876" s="579"/>
      <c r="N876" s="579"/>
      <c r="O876" s="579"/>
      <c r="P876" s="579"/>
      <c r="Q876" s="579"/>
      <c r="R876" s="579"/>
      <c r="S876" s="579"/>
      <c r="T876" s="579"/>
      <c r="U876" s="579"/>
      <c r="V876" s="579"/>
      <c r="W876" s="579"/>
      <c r="X876" s="579"/>
      <c r="Y876" s="579"/>
      <c r="Z876" s="579"/>
    </row>
    <row r="877" spans="1:26" ht="12.75" customHeight="1">
      <c r="A877" s="579"/>
      <c r="B877" s="579"/>
      <c r="C877" s="579"/>
      <c r="D877" s="579"/>
      <c r="E877" s="579"/>
      <c r="F877" s="579"/>
      <c r="G877" s="579"/>
      <c r="H877" s="579"/>
      <c r="I877" s="579"/>
      <c r="J877" s="579"/>
      <c r="K877" s="579"/>
      <c r="L877" s="579"/>
      <c r="M877" s="579"/>
      <c r="N877" s="579"/>
      <c r="O877" s="579"/>
      <c r="P877" s="579"/>
      <c r="Q877" s="579"/>
      <c r="R877" s="579"/>
      <c r="S877" s="579"/>
      <c r="T877" s="579"/>
      <c r="U877" s="579"/>
      <c r="V877" s="579"/>
      <c r="W877" s="579"/>
      <c r="X877" s="579"/>
      <c r="Y877" s="579"/>
      <c r="Z877" s="579"/>
    </row>
    <row r="878" spans="1:26" ht="12.75" customHeight="1">
      <c r="A878" s="579"/>
      <c r="B878" s="579"/>
      <c r="C878" s="579"/>
      <c r="D878" s="579"/>
      <c r="E878" s="579"/>
      <c r="F878" s="579"/>
      <c r="G878" s="579"/>
      <c r="H878" s="579"/>
      <c r="I878" s="579"/>
      <c r="J878" s="579"/>
      <c r="K878" s="579"/>
      <c r="L878" s="579"/>
      <c r="M878" s="579"/>
      <c r="N878" s="579"/>
      <c r="O878" s="579"/>
      <c r="P878" s="579"/>
      <c r="Q878" s="579"/>
      <c r="R878" s="579"/>
      <c r="S878" s="579"/>
      <c r="T878" s="579"/>
      <c r="U878" s="579"/>
      <c r="V878" s="579"/>
      <c r="W878" s="579"/>
      <c r="X878" s="579"/>
      <c r="Y878" s="579"/>
      <c r="Z878" s="579"/>
    </row>
    <row r="879" spans="1:26" ht="12.75" customHeight="1">
      <c r="A879" s="579"/>
      <c r="B879" s="579"/>
      <c r="C879" s="579"/>
      <c r="D879" s="579"/>
      <c r="E879" s="579"/>
      <c r="F879" s="579"/>
      <c r="G879" s="579"/>
      <c r="H879" s="579"/>
      <c r="I879" s="579"/>
      <c r="J879" s="579"/>
      <c r="K879" s="579"/>
      <c r="L879" s="579"/>
      <c r="M879" s="579"/>
      <c r="N879" s="579"/>
      <c r="O879" s="579"/>
      <c r="P879" s="579"/>
      <c r="Q879" s="579"/>
      <c r="R879" s="579"/>
      <c r="S879" s="579"/>
      <c r="T879" s="579"/>
      <c r="U879" s="579"/>
      <c r="V879" s="579"/>
      <c r="W879" s="579"/>
      <c r="X879" s="579"/>
      <c r="Y879" s="579"/>
      <c r="Z879" s="579"/>
    </row>
    <row r="880" spans="1:26" ht="12.75" customHeight="1">
      <c r="A880" s="579"/>
      <c r="B880" s="579"/>
      <c r="C880" s="579"/>
      <c r="D880" s="579"/>
      <c r="E880" s="579"/>
      <c r="F880" s="579"/>
      <c r="G880" s="579"/>
      <c r="H880" s="579"/>
      <c r="I880" s="579"/>
      <c r="J880" s="579"/>
      <c r="K880" s="579"/>
      <c r="L880" s="579"/>
      <c r="M880" s="579"/>
      <c r="N880" s="579"/>
      <c r="O880" s="579"/>
      <c r="P880" s="579"/>
      <c r="Q880" s="579"/>
      <c r="R880" s="579"/>
      <c r="S880" s="579"/>
      <c r="T880" s="579"/>
      <c r="U880" s="579"/>
      <c r="V880" s="579"/>
      <c r="W880" s="579"/>
      <c r="X880" s="579"/>
      <c r="Y880" s="579"/>
      <c r="Z880" s="579"/>
    </row>
    <row r="881" spans="1:26" ht="12.75" customHeight="1">
      <c r="A881" s="579"/>
      <c r="B881" s="579"/>
      <c r="C881" s="579"/>
      <c r="D881" s="579"/>
      <c r="E881" s="579"/>
      <c r="F881" s="579"/>
      <c r="G881" s="579"/>
      <c r="H881" s="579"/>
      <c r="I881" s="579"/>
      <c r="J881" s="579"/>
      <c r="K881" s="579"/>
      <c r="L881" s="579"/>
      <c r="M881" s="579"/>
      <c r="N881" s="579"/>
      <c r="O881" s="579"/>
      <c r="P881" s="579"/>
      <c r="Q881" s="579"/>
      <c r="R881" s="579"/>
      <c r="S881" s="579"/>
      <c r="T881" s="579"/>
      <c r="U881" s="579"/>
      <c r="V881" s="579"/>
      <c r="W881" s="579"/>
      <c r="X881" s="579"/>
      <c r="Y881" s="579"/>
      <c r="Z881" s="579"/>
    </row>
    <row r="882" spans="1:26" ht="12.75" customHeight="1">
      <c r="A882" s="579"/>
      <c r="B882" s="579"/>
      <c r="C882" s="579"/>
      <c r="D882" s="579"/>
      <c r="E882" s="579"/>
      <c r="F882" s="579"/>
      <c r="G882" s="579"/>
      <c r="H882" s="579"/>
      <c r="I882" s="579"/>
      <c r="J882" s="579"/>
      <c r="K882" s="579"/>
      <c r="L882" s="579"/>
      <c r="M882" s="579"/>
      <c r="N882" s="579"/>
      <c r="O882" s="579"/>
      <c r="P882" s="579"/>
      <c r="Q882" s="579"/>
      <c r="R882" s="579"/>
      <c r="S882" s="579"/>
      <c r="T882" s="579"/>
      <c r="U882" s="579"/>
      <c r="V882" s="579"/>
      <c r="W882" s="579"/>
      <c r="X882" s="579"/>
      <c r="Y882" s="579"/>
      <c r="Z882" s="579"/>
    </row>
    <row r="883" spans="1:26" ht="12.75" customHeight="1">
      <c r="A883" s="579"/>
      <c r="B883" s="579"/>
      <c r="C883" s="579"/>
      <c r="D883" s="579"/>
      <c r="E883" s="579"/>
      <c r="F883" s="579"/>
      <c r="G883" s="579"/>
      <c r="H883" s="579"/>
      <c r="I883" s="579"/>
      <c r="J883" s="579"/>
      <c r="K883" s="579"/>
      <c r="L883" s="579"/>
      <c r="M883" s="579"/>
      <c r="N883" s="579"/>
      <c r="O883" s="579"/>
      <c r="P883" s="579"/>
      <c r="Q883" s="579"/>
      <c r="R883" s="579"/>
      <c r="S883" s="579"/>
      <c r="T883" s="579"/>
      <c r="U883" s="579"/>
      <c r="V883" s="579"/>
      <c r="W883" s="579"/>
      <c r="X883" s="579"/>
      <c r="Y883" s="579"/>
      <c r="Z883" s="579"/>
    </row>
    <row r="884" spans="1:26" ht="12.75" customHeight="1">
      <c r="A884" s="579"/>
      <c r="B884" s="579"/>
      <c r="C884" s="579"/>
      <c r="D884" s="579"/>
      <c r="E884" s="579"/>
      <c r="F884" s="579"/>
      <c r="G884" s="579"/>
      <c r="H884" s="579"/>
      <c r="I884" s="579"/>
      <c r="J884" s="579"/>
      <c r="K884" s="579"/>
      <c r="L884" s="579"/>
      <c r="M884" s="579"/>
      <c r="N884" s="579"/>
      <c r="O884" s="579"/>
      <c r="P884" s="579"/>
      <c r="Q884" s="579"/>
      <c r="R884" s="579"/>
      <c r="S884" s="579"/>
      <c r="T884" s="579"/>
      <c r="U884" s="579"/>
      <c r="V884" s="579"/>
      <c r="W884" s="579"/>
      <c r="X884" s="579"/>
      <c r="Y884" s="579"/>
      <c r="Z884" s="579"/>
    </row>
    <row r="885" spans="1:26" ht="12.75" customHeight="1">
      <c r="A885" s="579"/>
      <c r="B885" s="579"/>
      <c r="C885" s="579"/>
      <c r="D885" s="579"/>
      <c r="E885" s="579"/>
      <c r="F885" s="579"/>
      <c r="G885" s="579"/>
      <c r="H885" s="579"/>
      <c r="I885" s="579"/>
      <c r="J885" s="579"/>
      <c r="K885" s="579"/>
      <c r="L885" s="579"/>
      <c r="M885" s="579"/>
      <c r="N885" s="579"/>
      <c r="O885" s="579"/>
      <c r="P885" s="579"/>
      <c r="Q885" s="579"/>
      <c r="R885" s="579"/>
      <c r="S885" s="579"/>
      <c r="T885" s="579"/>
      <c r="U885" s="579"/>
      <c r="V885" s="579"/>
      <c r="W885" s="579"/>
      <c r="X885" s="579"/>
      <c r="Y885" s="579"/>
      <c r="Z885" s="579"/>
    </row>
    <row r="886" spans="1:26" ht="12.75" customHeight="1">
      <c r="A886" s="579"/>
      <c r="B886" s="579"/>
      <c r="C886" s="579"/>
      <c r="D886" s="579"/>
      <c r="E886" s="579"/>
      <c r="F886" s="579"/>
      <c r="G886" s="579"/>
      <c r="H886" s="579"/>
      <c r="I886" s="579"/>
      <c r="J886" s="579"/>
      <c r="K886" s="579"/>
      <c r="L886" s="579"/>
      <c r="M886" s="579"/>
      <c r="N886" s="579"/>
      <c r="O886" s="579"/>
      <c r="P886" s="579"/>
      <c r="Q886" s="579"/>
      <c r="R886" s="579"/>
      <c r="S886" s="579"/>
      <c r="T886" s="579"/>
      <c r="U886" s="579"/>
      <c r="V886" s="579"/>
      <c r="W886" s="579"/>
      <c r="X886" s="579"/>
      <c r="Y886" s="579"/>
      <c r="Z886" s="579"/>
    </row>
    <row r="887" spans="1:26" ht="12.75" customHeight="1">
      <c r="A887" s="579"/>
      <c r="B887" s="579"/>
      <c r="C887" s="579"/>
      <c r="D887" s="579"/>
      <c r="E887" s="579"/>
      <c r="F887" s="579"/>
      <c r="G887" s="579"/>
      <c r="H887" s="579"/>
      <c r="I887" s="579"/>
      <c r="J887" s="579"/>
      <c r="K887" s="579"/>
      <c r="L887" s="579"/>
      <c r="M887" s="579"/>
      <c r="N887" s="579"/>
      <c r="O887" s="579"/>
      <c r="P887" s="579"/>
      <c r="Q887" s="579"/>
      <c r="R887" s="579"/>
      <c r="S887" s="579"/>
      <c r="T887" s="579"/>
      <c r="U887" s="579"/>
      <c r="V887" s="579"/>
      <c r="W887" s="579"/>
      <c r="X887" s="579"/>
      <c r="Y887" s="579"/>
      <c r="Z887" s="579"/>
    </row>
    <row r="888" spans="1:26" ht="12.75" customHeight="1">
      <c r="A888" s="579"/>
      <c r="B888" s="579"/>
      <c r="C888" s="579"/>
      <c r="D888" s="579"/>
      <c r="E888" s="579"/>
      <c r="F888" s="579"/>
      <c r="G888" s="579"/>
      <c r="H888" s="579"/>
      <c r="I888" s="579"/>
      <c r="J888" s="579"/>
      <c r="K888" s="579"/>
      <c r="L888" s="579"/>
      <c r="M888" s="579"/>
      <c r="N888" s="579"/>
      <c r="O888" s="579"/>
      <c r="P888" s="579"/>
      <c r="Q888" s="579"/>
      <c r="R888" s="579"/>
      <c r="S888" s="579"/>
      <c r="T888" s="579"/>
      <c r="U888" s="579"/>
      <c r="V888" s="579"/>
      <c r="W888" s="579"/>
      <c r="X888" s="579"/>
      <c r="Y888" s="579"/>
      <c r="Z888" s="579"/>
    </row>
    <row r="889" spans="1:26" ht="12.75" customHeight="1">
      <c r="A889" s="579"/>
      <c r="B889" s="579"/>
      <c r="C889" s="579"/>
      <c r="D889" s="579"/>
      <c r="E889" s="579"/>
      <c r="F889" s="579"/>
      <c r="G889" s="579"/>
      <c r="H889" s="579"/>
      <c r="I889" s="579"/>
      <c r="J889" s="579"/>
      <c r="K889" s="579"/>
      <c r="L889" s="579"/>
      <c r="M889" s="579"/>
      <c r="N889" s="579"/>
      <c r="O889" s="579"/>
      <c r="P889" s="579"/>
      <c r="Q889" s="579"/>
      <c r="R889" s="579"/>
      <c r="S889" s="579"/>
      <c r="T889" s="579"/>
      <c r="U889" s="579"/>
      <c r="V889" s="579"/>
      <c r="W889" s="579"/>
      <c r="X889" s="579"/>
      <c r="Y889" s="579"/>
      <c r="Z889" s="579"/>
    </row>
    <row r="890" spans="1:26" ht="12.75" customHeight="1">
      <c r="A890" s="579"/>
      <c r="B890" s="579"/>
      <c r="C890" s="579"/>
      <c r="D890" s="579"/>
      <c r="E890" s="579"/>
      <c r="F890" s="579"/>
      <c r="G890" s="579"/>
      <c r="H890" s="579"/>
      <c r="I890" s="579"/>
      <c r="J890" s="579"/>
      <c r="K890" s="579"/>
      <c r="L890" s="579"/>
      <c r="M890" s="579"/>
      <c r="N890" s="579"/>
      <c r="O890" s="579"/>
      <c r="P890" s="579"/>
      <c r="Q890" s="579"/>
      <c r="R890" s="579"/>
      <c r="S890" s="579"/>
      <c r="T890" s="579"/>
      <c r="U890" s="579"/>
      <c r="V890" s="579"/>
      <c r="W890" s="579"/>
      <c r="X890" s="579"/>
      <c r="Y890" s="579"/>
      <c r="Z890" s="579"/>
    </row>
    <row r="891" spans="1:26" ht="12.75" customHeight="1">
      <c r="A891" s="579"/>
      <c r="B891" s="579"/>
      <c r="C891" s="579"/>
      <c r="D891" s="579"/>
      <c r="E891" s="579"/>
      <c r="F891" s="579"/>
      <c r="G891" s="579"/>
      <c r="H891" s="579"/>
      <c r="I891" s="579"/>
      <c r="J891" s="579"/>
      <c r="K891" s="579"/>
      <c r="L891" s="579"/>
      <c r="M891" s="579"/>
      <c r="N891" s="579"/>
      <c r="O891" s="579"/>
      <c r="P891" s="579"/>
      <c r="Q891" s="579"/>
      <c r="R891" s="579"/>
      <c r="S891" s="579"/>
      <c r="T891" s="579"/>
      <c r="U891" s="579"/>
      <c r="V891" s="579"/>
      <c r="W891" s="579"/>
      <c r="X891" s="579"/>
      <c r="Y891" s="579"/>
      <c r="Z891" s="579"/>
    </row>
    <row r="892" spans="1:26" ht="12.75" customHeight="1">
      <c r="A892" s="579"/>
      <c r="B892" s="579"/>
      <c r="C892" s="579"/>
      <c r="D892" s="579"/>
      <c r="E892" s="579"/>
      <c r="F892" s="579"/>
      <c r="G892" s="579"/>
      <c r="H892" s="579"/>
      <c r="I892" s="579"/>
      <c r="J892" s="579"/>
      <c r="K892" s="579"/>
      <c r="L892" s="579"/>
      <c r="M892" s="579"/>
      <c r="N892" s="579"/>
      <c r="O892" s="579"/>
      <c r="P892" s="579"/>
      <c r="Q892" s="579"/>
      <c r="R892" s="579"/>
      <c r="S892" s="579"/>
      <c r="T892" s="579"/>
      <c r="U892" s="579"/>
      <c r="V892" s="579"/>
      <c r="W892" s="579"/>
      <c r="X892" s="579"/>
      <c r="Y892" s="579"/>
      <c r="Z892" s="579"/>
    </row>
    <row r="893" spans="1:26" ht="12.75" customHeight="1">
      <c r="A893" s="579"/>
      <c r="B893" s="579"/>
      <c r="C893" s="579"/>
      <c r="D893" s="579"/>
      <c r="E893" s="579"/>
      <c r="F893" s="579"/>
      <c r="G893" s="579"/>
      <c r="H893" s="579"/>
      <c r="I893" s="579"/>
      <c r="J893" s="579"/>
      <c r="K893" s="579"/>
      <c r="L893" s="579"/>
      <c r="M893" s="579"/>
      <c r="N893" s="579"/>
      <c r="O893" s="579"/>
      <c r="P893" s="579"/>
      <c r="Q893" s="579"/>
      <c r="R893" s="579"/>
      <c r="S893" s="579"/>
      <c r="T893" s="579"/>
      <c r="U893" s="579"/>
      <c r="V893" s="579"/>
      <c r="W893" s="579"/>
      <c r="X893" s="579"/>
      <c r="Y893" s="579"/>
      <c r="Z893" s="579"/>
    </row>
    <row r="894" spans="1:26" ht="12.75" customHeight="1">
      <c r="A894" s="579"/>
      <c r="B894" s="579"/>
      <c r="C894" s="579"/>
      <c r="D894" s="579"/>
      <c r="E894" s="579"/>
      <c r="F894" s="579"/>
      <c r="G894" s="579"/>
      <c r="H894" s="579"/>
      <c r="I894" s="579"/>
      <c r="J894" s="579"/>
      <c r="K894" s="579"/>
      <c r="L894" s="579"/>
      <c r="M894" s="579"/>
      <c r="N894" s="579"/>
      <c r="O894" s="579"/>
      <c r="P894" s="579"/>
      <c r="Q894" s="579"/>
      <c r="R894" s="579"/>
      <c r="S894" s="579"/>
      <c r="T894" s="579"/>
      <c r="U894" s="579"/>
      <c r="V894" s="579"/>
      <c r="W894" s="579"/>
      <c r="X894" s="579"/>
      <c r="Y894" s="579"/>
      <c r="Z894" s="579"/>
    </row>
    <row r="895" spans="1:26" ht="12.75" customHeight="1">
      <c r="A895" s="579"/>
      <c r="B895" s="579"/>
      <c r="C895" s="579"/>
      <c r="D895" s="579"/>
      <c r="E895" s="579"/>
      <c r="F895" s="579"/>
      <c r="G895" s="579"/>
      <c r="H895" s="579"/>
      <c r="I895" s="579"/>
      <c r="J895" s="579"/>
      <c r="K895" s="579"/>
      <c r="L895" s="579"/>
      <c r="M895" s="579"/>
      <c r="N895" s="579"/>
      <c r="O895" s="579"/>
      <c r="P895" s="579"/>
      <c r="Q895" s="579"/>
      <c r="R895" s="579"/>
      <c r="S895" s="579"/>
      <c r="T895" s="579"/>
      <c r="U895" s="579"/>
      <c r="V895" s="579"/>
      <c r="W895" s="579"/>
      <c r="X895" s="579"/>
      <c r="Y895" s="579"/>
      <c r="Z895" s="579"/>
    </row>
    <row r="896" spans="1:26" ht="12.75" customHeight="1">
      <c r="A896" s="579"/>
      <c r="B896" s="579"/>
      <c r="C896" s="579"/>
      <c r="D896" s="579"/>
      <c r="E896" s="579"/>
      <c r="F896" s="579"/>
      <c r="G896" s="579"/>
      <c r="H896" s="579"/>
      <c r="I896" s="579"/>
      <c r="J896" s="579"/>
      <c r="K896" s="579"/>
      <c r="L896" s="579"/>
      <c r="M896" s="579"/>
      <c r="N896" s="579"/>
      <c r="O896" s="579"/>
      <c r="P896" s="579"/>
      <c r="Q896" s="579"/>
      <c r="R896" s="579"/>
      <c r="S896" s="579"/>
      <c r="T896" s="579"/>
      <c r="U896" s="579"/>
      <c r="V896" s="579"/>
      <c r="W896" s="579"/>
      <c r="X896" s="579"/>
      <c r="Y896" s="579"/>
      <c r="Z896" s="579"/>
    </row>
    <row r="897" spans="1:26" ht="12.75" customHeight="1">
      <c r="A897" s="579"/>
      <c r="B897" s="579"/>
      <c r="C897" s="579"/>
      <c r="D897" s="579"/>
      <c r="E897" s="579"/>
      <c r="F897" s="579"/>
      <c r="G897" s="579"/>
      <c r="H897" s="579"/>
      <c r="I897" s="579"/>
      <c r="J897" s="579"/>
      <c r="K897" s="579"/>
      <c r="L897" s="579"/>
      <c r="M897" s="579"/>
      <c r="N897" s="579"/>
      <c r="O897" s="579"/>
      <c r="P897" s="579"/>
      <c r="Q897" s="579"/>
      <c r="R897" s="579"/>
      <c r="S897" s="579"/>
      <c r="T897" s="579"/>
      <c r="U897" s="579"/>
      <c r="V897" s="579"/>
      <c r="W897" s="579"/>
      <c r="X897" s="579"/>
      <c r="Y897" s="579"/>
      <c r="Z897" s="579"/>
    </row>
    <row r="898" spans="1:26" ht="12.75" customHeight="1">
      <c r="A898" s="579"/>
      <c r="B898" s="579"/>
      <c r="C898" s="579"/>
      <c r="D898" s="579"/>
      <c r="E898" s="579"/>
      <c r="F898" s="579"/>
      <c r="G898" s="579"/>
      <c r="H898" s="579"/>
      <c r="I898" s="579"/>
      <c r="J898" s="579"/>
      <c r="K898" s="579"/>
      <c r="L898" s="579"/>
      <c r="M898" s="579"/>
      <c r="N898" s="579"/>
      <c r="O898" s="579"/>
      <c r="P898" s="579"/>
      <c r="Q898" s="579"/>
      <c r="R898" s="579"/>
      <c r="S898" s="579"/>
      <c r="T898" s="579"/>
      <c r="U898" s="579"/>
      <c r="V898" s="579"/>
      <c r="W898" s="579"/>
      <c r="X898" s="579"/>
      <c r="Y898" s="579"/>
      <c r="Z898" s="579"/>
    </row>
    <row r="899" spans="1:26" ht="12.75" customHeight="1">
      <c r="A899" s="579"/>
      <c r="B899" s="579"/>
      <c r="C899" s="579"/>
      <c r="D899" s="579"/>
      <c r="E899" s="579"/>
      <c r="F899" s="579"/>
      <c r="G899" s="579"/>
      <c r="H899" s="579"/>
      <c r="I899" s="579"/>
      <c r="J899" s="579"/>
      <c r="K899" s="579"/>
      <c r="L899" s="579"/>
      <c r="M899" s="579"/>
      <c r="N899" s="579"/>
      <c r="O899" s="579"/>
      <c r="P899" s="579"/>
      <c r="Q899" s="579"/>
      <c r="R899" s="579"/>
      <c r="S899" s="579"/>
      <c r="T899" s="579"/>
      <c r="U899" s="579"/>
      <c r="V899" s="579"/>
      <c r="W899" s="579"/>
      <c r="X899" s="579"/>
      <c r="Y899" s="579"/>
      <c r="Z899" s="579"/>
    </row>
    <row r="900" spans="1:26" ht="12.75" customHeight="1">
      <c r="A900" s="579"/>
      <c r="B900" s="579"/>
      <c r="C900" s="579"/>
      <c r="D900" s="579"/>
      <c r="E900" s="579"/>
      <c r="F900" s="579"/>
      <c r="G900" s="579"/>
      <c r="H900" s="579"/>
      <c r="I900" s="579"/>
      <c r="J900" s="579"/>
      <c r="K900" s="579"/>
      <c r="L900" s="579"/>
      <c r="M900" s="579"/>
      <c r="N900" s="579"/>
      <c r="O900" s="579"/>
      <c r="P900" s="579"/>
      <c r="Q900" s="579"/>
      <c r="R900" s="579"/>
      <c r="S900" s="579"/>
      <c r="T900" s="579"/>
      <c r="U900" s="579"/>
      <c r="V900" s="579"/>
      <c r="W900" s="579"/>
      <c r="X900" s="579"/>
      <c r="Y900" s="579"/>
      <c r="Z900" s="579"/>
    </row>
    <row r="901" spans="1:26" ht="12.75" customHeight="1">
      <c r="A901" s="579"/>
      <c r="B901" s="579"/>
      <c r="C901" s="579"/>
      <c r="D901" s="579"/>
      <c r="E901" s="579"/>
      <c r="F901" s="579"/>
      <c r="G901" s="579"/>
      <c r="H901" s="579"/>
      <c r="I901" s="579"/>
      <c r="J901" s="579"/>
      <c r="K901" s="579"/>
      <c r="L901" s="579"/>
      <c r="M901" s="579"/>
      <c r="N901" s="579"/>
      <c r="O901" s="579"/>
      <c r="P901" s="579"/>
      <c r="Q901" s="579"/>
      <c r="R901" s="579"/>
      <c r="S901" s="579"/>
      <c r="T901" s="579"/>
      <c r="U901" s="579"/>
      <c r="V901" s="579"/>
      <c r="W901" s="579"/>
      <c r="X901" s="579"/>
      <c r="Y901" s="579"/>
      <c r="Z901" s="579"/>
    </row>
    <row r="902" spans="1:26" ht="12.75" customHeight="1">
      <c r="A902" s="579"/>
      <c r="B902" s="579"/>
      <c r="C902" s="579"/>
      <c r="D902" s="579"/>
      <c r="E902" s="579"/>
      <c r="F902" s="579"/>
      <c r="G902" s="579"/>
      <c r="H902" s="579"/>
      <c r="I902" s="579"/>
      <c r="J902" s="579"/>
      <c r="K902" s="579"/>
      <c r="L902" s="579"/>
      <c r="M902" s="579"/>
      <c r="N902" s="579"/>
      <c r="O902" s="579"/>
      <c r="P902" s="579"/>
      <c r="Q902" s="579"/>
      <c r="R902" s="579"/>
      <c r="S902" s="579"/>
      <c r="T902" s="579"/>
      <c r="U902" s="579"/>
      <c r="V902" s="579"/>
      <c r="W902" s="579"/>
      <c r="X902" s="579"/>
      <c r="Y902" s="579"/>
      <c r="Z902" s="579"/>
    </row>
    <row r="903" spans="1:26" ht="12.75" customHeight="1">
      <c r="A903" s="579"/>
      <c r="B903" s="579"/>
      <c r="C903" s="579"/>
      <c r="D903" s="579"/>
      <c r="E903" s="579"/>
      <c r="F903" s="579"/>
      <c r="G903" s="579"/>
      <c r="H903" s="579"/>
      <c r="I903" s="579"/>
      <c r="J903" s="579"/>
      <c r="K903" s="579"/>
      <c r="L903" s="579"/>
      <c r="M903" s="579"/>
      <c r="N903" s="579"/>
      <c r="O903" s="579"/>
      <c r="P903" s="579"/>
      <c r="Q903" s="579"/>
      <c r="R903" s="579"/>
      <c r="S903" s="579"/>
      <c r="T903" s="579"/>
      <c r="U903" s="579"/>
      <c r="V903" s="579"/>
      <c r="W903" s="579"/>
      <c r="X903" s="579"/>
      <c r="Y903" s="579"/>
      <c r="Z903" s="579"/>
    </row>
    <row r="904" spans="1:26" ht="12.75" customHeight="1">
      <c r="A904" s="579"/>
      <c r="B904" s="579"/>
      <c r="C904" s="579"/>
      <c r="D904" s="579"/>
      <c r="E904" s="579"/>
      <c r="F904" s="579"/>
      <c r="G904" s="579"/>
      <c r="H904" s="579"/>
      <c r="I904" s="579"/>
      <c r="J904" s="579"/>
      <c r="K904" s="579"/>
      <c r="L904" s="579"/>
      <c r="M904" s="579"/>
      <c r="N904" s="579"/>
      <c r="O904" s="579"/>
      <c r="P904" s="579"/>
      <c r="Q904" s="579"/>
      <c r="R904" s="579"/>
      <c r="S904" s="579"/>
      <c r="T904" s="579"/>
      <c r="U904" s="579"/>
      <c r="V904" s="579"/>
      <c r="W904" s="579"/>
      <c r="X904" s="579"/>
      <c r="Y904" s="579"/>
      <c r="Z904" s="579"/>
    </row>
    <row r="905" spans="1:26" ht="12.75" customHeight="1">
      <c r="A905" s="579"/>
      <c r="B905" s="579"/>
      <c r="C905" s="579"/>
      <c r="D905" s="579"/>
      <c r="E905" s="579"/>
      <c r="F905" s="579"/>
      <c r="G905" s="579"/>
      <c r="H905" s="579"/>
      <c r="I905" s="579"/>
      <c r="J905" s="579"/>
      <c r="K905" s="579"/>
      <c r="L905" s="579"/>
      <c r="M905" s="579"/>
      <c r="N905" s="579"/>
      <c r="O905" s="579"/>
      <c r="P905" s="579"/>
      <c r="Q905" s="579"/>
      <c r="R905" s="579"/>
      <c r="S905" s="579"/>
      <c r="T905" s="579"/>
      <c r="U905" s="579"/>
      <c r="V905" s="579"/>
      <c r="W905" s="579"/>
      <c r="X905" s="579"/>
      <c r="Y905" s="579"/>
      <c r="Z905" s="579"/>
    </row>
    <row r="906" spans="1:26" ht="12.75" customHeight="1">
      <c r="A906" s="579"/>
      <c r="B906" s="579"/>
      <c r="C906" s="579"/>
      <c r="D906" s="579"/>
      <c r="E906" s="579"/>
      <c r="F906" s="579"/>
      <c r="G906" s="579"/>
      <c r="H906" s="579"/>
      <c r="I906" s="579"/>
      <c r="J906" s="579"/>
      <c r="K906" s="579"/>
      <c r="L906" s="579"/>
      <c r="M906" s="579"/>
      <c r="N906" s="579"/>
      <c r="O906" s="579"/>
      <c r="P906" s="579"/>
      <c r="Q906" s="579"/>
      <c r="R906" s="579"/>
      <c r="S906" s="579"/>
      <c r="T906" s="579"/>
      <c r="U906" s="579"/>
      <c r="V906" s="579"/>
      <c r="W906" s="579"/>
      <c r="X906" s="579"/>
      <c r="Y906" s="579"/>
      <c r="Z906" s="579"/>
    </row>
    <row r="907" spans="1:26" ht="12.75" customHeight="1">
      <c r="A907" s="579"/>
      <c r="B907" s="579"/>
      <c r="C907" s="579"/>
      <c r="D907" s="579"/>
      <c r="E907" s="579"/>
      <c r="F907" s="579"/>
      <c r="G907" s="579"/>
      <c r="H907" s="579"/>
      <c r="I907" s="579"/>
      <c r="J907" s="579"/>
      <c r="K907" s="579"/>
      <c r="L907" s="579"/>
      <c r="M907" s="579"/>
      <c r="N907" s="579"/>
      <c r="O907" s="579"/>
      <c r="P907" s="579"/>
      <c r="Q907" s="579"/>
      <c r="R907" s="579"/>
      <c r="S907" s="579"/>
      <c r="T907" s="579"/>
      <c r="U907" s="579"/>
      <c r="V907" s="579"/>
      <c r="W907" s="579"/>
      <c r="X907" s="579"/>
      <c r="Y907" s="579"/>
      <c r="Z907" s="579"/>
    </row>
    <row r="908" spans="1:26" ht="12.75" customHeight="1">
      <c r="A908" s="579"/>
      <c r="B908" s="579"/>
      <c r="C908" s="579"/>
      <c r="D908" s="579"/>
      <c r="E908" s="579"/>
      <c r="F908" s="579"/>
      <c r="G908" s="579"/>
      <c r="H908" s="579"/>
      <c r="I908" s="579"/>
      <c r="J908" s="579"/>
      <c r="K908" s="579"/>
      <c r="L908" s="579"/>
      <c r="M908" s="579"/>
      <c r="N908" s="579"/>
      <c r="O908" s="579"/>
      <c r="P908" s="579"/>
      <c r="Q908" s="579"/>
      <c r="R908" s="579"/>
      <c r="S908" s="579"/>
      <c r="T908" s="579"/>
      <c r="U908" s="579"/>
      <c r="V908" s="579"/>
      <c r="W908" s="579"/>
      <c r="X908" s="579"/>
      <c r="Y908" s="579"/>
      <c r="Z908" s="579"/>
    </row>
    <row r="909" spans="1:26" ht="12.75" customHeight="1">
      <c r="A909" s="579"/>
      <c r="B909" s="579"/>
      <c r="C909" s="579"/>
      <c r="D909" s="579"/>
      <c r="E909" s="579"/>
      <c r="F909" s="579"/>
      <c r="G909" s="579"/>
      <c r="H909" s="579"/>
      <c r="I909" s="579"/>
      <c r="J909" s="579"/>
      <c r="K909" s="579"/>
      <c r="L909" s="579"/>
      <c r="M909" s="579"/>
      <c r="N909" s="579"/>
      <c r="O909" s="579"/>
      <c r="P909" s="579"/>
      <c r="Q909" s="579"/>
      <c r="R909" s="579"/>
      <c r="S909" s="579"/>
      <c r="T909" s="579"/>
      <c r="U909" s="579"/>
      <c r="V909" s="579"/>
      <c r="W909" s="579"/>
      <c r="X909" s="579"/>
      <c r="Y909" s="579"/>
      <c r="Z909" s="579"/>
    </row>
    <row r="910" spans="1:26" ht="12.75" customHeight="1">
      <c r="A910" s="579"/>
      <c r="B910" s="579"/>
      <c r="C910" s="579"/>
      <c r="D910" s="579"/>
      <c r="E910" s="579"/>
      <c r="F910" s="579"/>
      <c r="G910" s="579"/>
      <c r="H910" s="579"/>
      <c r="I910" s="579"/>
      <c r="J910" s="579"/>
      <c r="K910" s="579"/>
      <c r="L910" s="579"/>
      <c r="M910" s="579"/>
      <c r="N910" s="579"/>
      <c r="O910" s="579"/>
      <c r="P910" s="579"/>
      <c r="Q910" s="579"/>
      <c r="R910" s="579"/>
      <c r="S910" s="579"/>
      <c r="T910" s="579"/>
      <c r="U910" s="579"/>
      <c r="V910" s="579"/>
      <c r="W910" s="579"/>
      <c r="X910" s="579"/>
      <c r="Y910" s="579"/>
      <c r="Z910" s="579"/>
    </row>
    <row r="911" spans="1:26" ht="12.75" customHeight="1">
      <c r="A911" s="579"/>
      <c r="B911" s="579"/>
      <c r="C911" s="579"/>
      <c r="D911" s="579"/>
      <c r="E911" s="579"/>
      <c r="F911" s="579"/>
      <c r="G911" s="579"/>
      <c r="H911" s="579"/>
      <c r="I911" s="579"/>
      <c r="J911" s="579"/>
      <c r="K911" s="579"/>
      <c r="L911" s="579"/>
      <c r="M911" s="579"/>
      <c r="N911" s="579"/>
      <c r="O911" s="579"/>
      <c r="P911" s="579"/>
      <c r="Q911" s="579"/>
      <c r="R911" s="579"/>
      <c r="S911" s="579"/>
      <c r="T911" s="579"/>
      <c r="U911" s="579"/>
      <c r="V911" s="579"/>
      <c r="W911" s="579"/>
      <c r="X911" s="579"/>
      <c r="Y911" s="579"/>
      <c r="Z911" s="579"/>
    </row>
    <row r="912" spans="1:26" ht="12.75" customHeight="1">
      <c r="A912" s="579"/>
      <c r="B912" s="579"/>
      <c r="C912" s="579"/>
      <c r="D912" s="579"/>
      <c r="E912" s="579"/>
      <c r="F912" s="579"/>
      <c r="G912" s="579"/>
      <c r="H912" s="579"/>
      <c r="I912" s="579"/>
      <c r="J912" s="579"/>
      <c r="K912" s="579"/>
      <c r="L912" s="579"/>
      <c r="M912" s="579"/>
      <c r="N912" s="579"/>
      <c r="O912" s="579"/>
      <c r="P912" s="579"/>
      <c r="Q912" s="579"/>
      <c r="R912" s="579"/>
      <c r="S912" s="579"/>
      <c r="T912" s="579"/>
      <c r="U912" s="579"/>
      <c r="V912" s="579"/>
      <c r="W912" s="579"/>
      <c r="X912" s="579"/>
      <c r="Y912" s="579"/>
      <c r="Z912" s="579"/>
    </row>
    <row r="913" spans="1:26" ht="12.75" customHeight="1">
      <c r="A913" s="579"/>
      <c r="B913" s="579"/>
      <c r="C913" s="579"/>
      <c r="D913" s="579"/>
      <c r="E913" s="579"/>
      <c r="F913" s="579"/>
      <c r="G913" s="579"/>
      <c r="H913" s="579"/>
      <c r="I913" s="579"/>
      <c r="J913" s="579"/>
      <c r="K913" s="579"/>
      <c r="L913" s="579"/>
      <c r="M913" s="579"/>
      <c r="N913" s="579"/>
      <c r="O913" s="579"/>
      <c r="P913" s="579"/>
      <c r="Q913" s="579"/>
      <c r="R913" s="579"/>
      <c r="S913" s="579"/>
      <c r="T913" s="579"/>
      <c r="U913" s="579"/>
      <c r="V913" s="579"/>
      <c r="W913" s="579"/>
      <c r="X913" s="579"/>
      <c r="Y913" s="579"/>
      <c r="Z913" s="579"/>
    </row>
    <row r="914" spans="1:26" ht="12.75" customHeight="1">
      <c r="A914" s="579"/>
      <c r="B914" s="579"/>
      <c r="C914" s="579"/>
      <c r="D914" s="579"/>
      <c r="E914" s="579"/>
      <c r="F914" s="579"/>
      <c r="G914" s="579"/>
      <c r="H914" s="579"/>
      <c r="I914" s="579"/>
      <c r="J914" s="579"/>
      <c r="K914" s="579"/>
      <c r="L914" s="579"/>
      <c r="M914" s="579"/>
      <c r="N914" s="579"/>
      <c r="O914" s="579"/>
      <c r="P914" s="579"/>
      <c r="Q914" s="579"/>
      <c r="R914" s="579"/>
      <c r="S914" s="579"/>
      <c r="T914" s="579"/>
      <c r="U914" s="579"/>
      <c r="V914" s="579"/>
      <c r="W914" s="579"/>
      <c r="X914" s="579"/>
      <c r="Y914" s="579"/>
      <c r="Z914" s="579"/>
    </row>
    <row r="915" spans="1:26" ht="12.75" customHeight="1">
      <c r="A915" s="579"/>
      <c r="B915" s="579"/>
      <c r="C915" s="579"/>
      <c r="D915" s="579"/>
      <c r="E915" s="579"/>
      <c r="F915" s="579"/>
      <c r="G915" s="579"/>
      <c r="H915" s="579"/>
      <c r="I915" s="579"/>
      <c r="J915" s="579"/>
      <c r="K915" s="579"/>
      <c r="L915" s="579"/>
      <c r="M915" s="579"/>
      <c r="N915" s="579"/>
      <c r="O915" s="579"/>
      <c r="P915" s="579"/>
      <c r="Q915" s="579"/>
      <c r="R915" s="579"/>
      <c r="S915" s="579"/>
      <c r="T915" s="579"/>
      <c r="U915" s="579"/>
      <c r="V915" s="579"/>
      <c r="W915" s="579"/>
      <c r="X915" s="579"/>
      <c r="Y915" s="579"/>
      <c r="Z915" s="579"/>
    </row>
    <row r="916" spans="1:26" ht="12.75" customHeight="1">
      <c r="A916" s="579"/>
      <c r="B916" s="579"/>
      <c r="C916" s="579"/>
      <c r="D916" s="579"/>
      <c r="E916" s="579"/>
      <c r="F916" s="579"/>
      <c r="G916" s="579"/>
      <c r="H916" s="579"/>
      <c r="I916" s="579"/>
      <c r="J916" s="579"/>
      <c r="K916" s="579"/>
      <c r="L916" s="579"/>
      <c r="M916" s="579"/>
      <c r="N916" s="579"/>
      <c r="O916" s="579"/>
      <c r="P916" s="579"/>
      <c r="Q916" s="579"/>
      <c r="R916" s="579"/>
      <c r="S916" s="579"/>
      <c r="T916" s="579"/>
      <c r="U916" s="579"/>
      <c r="V916" s="579"/>
      <c r="W916" s="579"/>
      <c r="X916" s="579"/>
      <c r="Y916" s="579"/>
      <c r="Z916" s="579"/>
    </row>
    <row r="917" spans="1:26" ht="12.75" customHeight="1">
      <c r="A917" s="579"/>
      <c r="B917" s="579"/>
      <c r="C917" s="579"/>
      <c r="D917" s="579"/>
      <c r="E917" s="579"/>
      <c r="F917" s="579"/>
      <c r="G917" s="579"/>
      <c r="H917" s="579"/>
      <c r="I917" s="579"/>
      <c r="J917" s="579"/>
      <c r="K917" s="579"/>
      <c r="L917" s="579"/>
      <c r="M917" s="579"/>
      <c r="N917" s="579"/>
      <c r="O917" s="579"/>
      <c r="P917" s="579"/>
      <c r="Q917" s="579"/>
      <c r="R917" s="579"/>
      <c r="S917" s="579"/>
      <c r="T917" s="579"/>
      <c r="U917" s="579"/>
      <c r="V917" s="579"/>
      <c r="W917" s="579"/>
      <c r="X917" s="579"/>
      <c r="Y917" s="579"/>
      <c r="Z917" s="579"/>
    </row>
    <row r="918" spans="1:26" ht="12.75" customHeight="1">
      <c r="A918" s="579"/>
      <c r="B918" s="579"/>
      <c r="C918" s="579"/>
      <c r="D918" s="579"/>
      <c r="E918" s="579"/>
      <c r="F918" s="579"/>
      <c r="G918" s="579"/>
      <c r="H918" s="579"/>
      <c r="I918" s="579"/>
      <c r="J918" s="579"/>
      <c r="K918" s="579"/>
      <c r="L918" s="579"/>
      <c r="M918" s="579"/>
      <c r="N918" s="579"/>
      <c r="O918" s="579"/>
      <c r="P918" s="579"/>
      <c r="Q918" s="579"/>
      <c r="R918" s="579"/>
      <c r="S918" s="579"/>
      <c r="T918" s="579"/>
      <c r="U918" s="579"/>
      <c r="V918" s="579"/>
      <c r="W918" s="579"/>
      <c r="X918" s="579"/>
      <c r="Y918" s="579"/>
      <c r="Z918" s="579"/>
    </row>
    <row r="919" spans="1:26" ht="12.75" customHeight="1">
      <c r="A919" s="579"/>
      <c r="B919" s="579"/>
      <c r="C919" s="579"/>
      <c r="D919" s="579"/>
      <c r="E919" s="579"/>
      <c r="F919" s="579"/>
      <c r="G919" s="579"/>
      <c r="H919" s="579"/>
      <c r="I919" s="579"/>
      <c r="J919" s="579"/>
      <c r="K919" s="579"/>
      <c r="L919" s="579"/>
      <c r="M919" s="579"/>
      <c r="N919" s="579"/>
      <c r="O919" s="579"/>
      <c r="P919" s="579"/>
      <c r="Q919" s="579"/>
      <c r="R919" s="579"/>
      <c r="S919" s="579"/>
      <c r="T919" s="579"/>
      <c r="U919" s="579"/>
      <c r="V919" s="579"/>
      <c r="W919" s="579"/>
      <c r="X919" s="579"/>
      <c r="Y919" s="579"/>
      <c r="Z919" s="579"/>
    </row>
    <row r="920" spans="1:26" ht="12.75" customHeight="1">
      <c r="A920" s="579"/>
      <c r="B920" s="579"/>
      <c r="C920" s="579"/>
      <c r="D920" s="579"/>
      <c r="E920" s="579"/>
      <c r="F920" s="579"/>
      <c r="G920" s="579"/>
      <c r="H920" s="579"/>
      <c r="I920" s="579"/>
      <c r="J920" s="579"/>
      <c r="K920" s="579"/>
      <c r="L920" s="579"/>
      <c r="M920" s="579"/>
      <c r="N920" s="579"/>
      <c r="O920" s="579"/>
      <c r="P920" s="579"/>
      <c r="Q920" s="579"/>
      <c r="R920" s="579"/>
      <c r="S920" s="579"/>
      <c r="T920" s="579"/>
      <c r="U920" s="579"/>
      <c r="V920" s="579"/>
      <c r="W920" s="579"/>
      <c r="X920" s="579"/>
      <c r="Y920" s="579"/>
      <c r="Z920" s="579"/>
    </row>
    <row r="921" spans="1:26" ht="12.75" customHeight="1">
      <c r="A921" s="579"/>
      <c r="B921" s="579"/>
      <c r="C921" s="579"/>
      <c r="D921" s="579"/>
      <c r="E921" s="579"/>
      <c r="F921" s="579"/>
      <c r="G921" s="579"/>
      <c r="H921" s="579"/>
      <c r="I921" s="579"/>
      <c r="J921" s="579"/>
      <c r="K921" s="579"/>
      <c r="L921" s="579"/>
      <c r="M921" s="579"/>
      <c r="N921" s="579"/>
      <c r="O921" s="579"/>
      <c r="P921" s="579"/>
      <c r="Q921" s="579"/>
      <c r="R921" s="579"/>
      <c r="S921" s="579"/>
      <c r="T921" s="579"/>
      <c r="U921" s="579"/>
      <c r="V921" s="579"/>
      <c r="W921" s="579"/>
      <c r="X921" s="579"/>
      <c r="Y921" s="579"/>
      <c r="Z921" s="579"/>
    </row>
    <row r="922" spans="1:26" ht="12.75" customHeight="1">
      <c r="A922" s="579"/>
      <c r="B922" s="579"/>
      <c r="C922" s="579"/>
      <c r="D922" s="579"/>
      <c r="E922" s="579"/>
      <c r="F922" s="579"/>
      <c r="G922" s="579"/>
      <c r="H922" s="579"/>
      <c r="I922" s="579"/>
      <c r="J922" s="579"/>
      <c r="K922" s="579"/>
      <c r="L922" s="579"/>
      <c r="M922" s="579"/>
      <c r="N922" s="579"/>
      <c r="O922" s="579"/>
      <c r="P922" s="579"/>
      <c r="Q922" s="579"/>
      <c r="R922" s="579"/>
      <c r="S922" s="579"/>
      <c r="T922" s="579"/>
      <c r="U922" s="579"/>
      <c r="V922" s="579"/>
      <c r="W922" s="579"/>
      <c r="X922" s="579"/>
      <c r="Y922" s="579"/>
      <c r="Z922" s="579"/>
    </row>
    <row r="923" spans="1:26" ht="12.75" customHeight="1">
      <c r="A923" s="579"/>
      <c r="B923" s="579"/>
      <c r="C923" s="579"/>
      <c r="D923" s="579"/>
      <c r="E923" s="579"/>
      <c r="F923" s="579"/>
      <c r="G923" s="579"/>
      <c r="H923" s="579"/>
      <c r="I923" s="579"/>
      <c r="J923" s="579"/>
      <c r="K923" s="579"/>
      <c r="L923" s="579"/>
      <c r="M923" s="579"/>
      <c r="N923" s="579"/>
      <c r="O923" s="579"/>
      <c r="P923" s="579"/>
      <c r="Q923" s="579"/>
      <c r="R923" s="579"/>
      <c r="S923" s="579"/>
      <c r="T923" s="579"/>
      <c r="U923" s="579"/>
      <c r="V923" s="579"/>
      <c r="W923" s="579"/>
      <c r="X923" s="579"/>
      <c r="Y923" s="579"/>
      <c r="Z923" s="579"/>
    </row>
    <row r="924" spans="1:26" ht="12.75" customHeight="1">
      <c r="A924" s="579"/>
      <c r="B924" s="579"/>
      <c r="C924" s="579"/>
      <c r="D924" s="579"/>
      <c r="E924" s="579"/>
      <c r="F924" s="579"/>
      <c r="G924" s="579"/>
      <c r="H924" s="579"/>
      <c r="I924" s="579"/>
      <c r="J924" s="579"/>
      <c r="K924" s="579"/>
      <c r="L924" s="579"/>
      <c r="M924" s="579"/>
      <c r="N924" s="579"/>
      <c r="O924" s="579"/>
      <c r="P924" s="579"/>
      <c r="Q924" s="579"/>
      <c r="R924" s="579"/>
      <c r="S924" s="579"/>
      <c r="T924" s="579"/>
      <c r="U924" s="579"/>
      <c r="V924" s="579"/>
      <c r="W924" s="579"/>
      <c r="X924" s="579"/>
      <c r="Y924" s="579"/>
      <c r="Z924" s="579"/>
    </row>
    <row r="925" spans="1:26" ht="12.75" customHeight="1">
      <c r="A925" s="579"/>
      <c r="B925" s="579"/>
      <c r="C925" s="579"/>
      <c r="D925" s="579"/>
      <c r="E925" s="579"/>
      <c r="F925" s="579"/>
      <c r="G925" s="579"/>
      <c r="H925" s="579"/>
      <c r="I925" s="579"/>
      <c r="J925" s="579"/>
      <c r="K925" s="579"/>
      <c r="L925" s="579"/>
      <c r="M925" s="579"/>
      <c r="N925" s="579"/>
      <c r="O925" s="579"/>
      <c r="P925" s="579"/>
      <c r="Q925" s="579"/>
      <c r="R925" s="579"/>
      <c r="S925" s="579"/>
      <c r="T925" s="579"/>
      <c r="U925" s="579"/>
      <c r="V925" s="579"/>
      <c r="W925" s="579"/>
      <c r="X925" s="579"/>
      <c r="Y925" s="579"/>
      <c r="Z925" s="579"/>
    </row>
    <row r="926" spans="1:26" ht="12.75" customHeight="1">
      <c r="A926" s="579"/>
      <c r="B926" s="579"/>
      <c r="C926" s="579"/>
      <c r="D926" s="579"/>
      <c r="E926" s="579"/>
      <c r="F926" s="579"/>
      <c r="G926" s="579"/>
      <c r="H926" s="579"/>
      <c r="I926" s="579"/>
      <c r="J926" s="579"/>
      <c r="K926" s="579"/>
      <c r="L926" s="579"/>
      <c r="M926" s="579"/>
      <c r="N926" s="579"/>
      <c r="O926" s="579"/>
      <c r="P926" s="579"/>
      <c r="Q926" s="579"/>
      <c r="R926" s="579"/>
      <c r="S926" s="579"/>
      <c r="T926" s="579"/>
      <c r="U926" s="579"/>
      <c r="V926" s="579"/>
      <c r="W926" s="579"/>
      <c r="X926" s="579"/>
      <c r="Y926" s="579"/>
      <c r="Z926" s="579"/>
    </row>
    <row r="927" spans="1:26" ht="12.75" customHeight="1">
      <c r="A927" s="579"/>
      <c r="B927" s="579"/>
      <c r="C927" s="579"/>
      <c r="D927" s="579"/>
      <c r="E927" s="579"/>
      <c r="F927" s="579"/>
      <c r="G927" s="579"/>
      <c r="H927" s="579"/>
      <c r="I927" s="579"/>
      <c r="J927" s="579"/>
      <c r="K927" s="579"/>
      <c r="L927" s="579"/>
      <c r="M927" s="579"/>
      <c r="N927" s="579"/>
      <c r="O927" s="579"/>
      <c r="P927" s="579"/>
      <c r="Q927" s="579"/>
      <c r="R927" s="579"/>
      <c r="S927" s="579"/>
      <c r="T927" s="579"/>
      <c r="U927" s="579"/>
      <c r="V927" s="579"/>
      <c r="W927" s="579"/>
      <c r="X927" s="579"/>
      <c r="Y927" s="579"/>
      <c r="Z927" s="579"/>
    </row>
    <row r="928" spans="1:26" ht="12.75" customHeight="1">
      <c r="A928" s="579"/>
      <c r="B928" s="579"/>
      <c r="C928" s="579"/>
      <c r="D928" s="579"/>
      <c r="E928" s="579"/>
      <c r="F928" s="579"/>
      <c r="G928" s="579"/>
      <c r="H928" s="579"/>
      <c r="I928" s="579"/>
      <c r="J928" s="579"/>
      <c r="K928" s="579"/>
      <c r="L928" s="579"/>
      <c r="M928" s="579"/>
      <c r="N928" s="579"/>
      <c r="O928" s="579"/>
      <c r="P928" s="579"/>
      <c r="Q928" s="579"/>
      <c r="R928" s="579"/>
      <c r="S928" s="579"/>
      <c r="T928" s="579"/>
      <c r="U928" s="579"/>
      <c r="V928" s="579"/>
      <c r="W928" s="579"/>
      <c r="X928" s="579"/>
      <c r="Y928" s="579"/>
      <c r="Z928" s="579"/>
    </row>
    <row r="929" spans="1:26" ht="12.75" customHeight="1">
      <c r="A929" s="579"/>
      <c r="B929" s="579"/>
      <c r="C929" s="579"/>
      <c r="D929" s="579"/>
      <c r="E929" s="579"/>
      <c r="F929" s="579"/>
      <c r="G929" s="579"/>
      <c r="H929" s="579"/>
      <c r="I929" s="579"/>
      <c r="J929" s="579"/>
      <c r="K929" s="579"/>
      <c r="L929" s="579"/>
      <c r="M929" s="579"/>
      <c r="N929" s="579"/>
      <c r="O929" s="579"/>
      <c r="P929" s="579"/>
      <c r="Q929" s="579"/>
      <c r="R929" s="579"/>
      <c r="S929" s="579"/>
      <c r="T929" s="579"/>
      <c r="U929" s="579"/>
      <c r="V929" s="579"/>
      <c r="W929" s="579"/>
      <c r="X929" s="579"/>
      <c r="Y929" s="579"/>
      <c r="Z929" s="579"/>
    </row>
    <row r="930" spans="1:26" ht="12.75" customHeight="1">
      <c r="A930" s="579"/>
      <c r="B930" s="579"/>
      <c r="C930" s="579"/>
      <c r="D930" s="579"/>
      <c r="E930" s="579"/>
      <c r="F930" s="579"/>
      <c r="G930" s="579"/>
      <c r="H930" s="579"/>
      <c r="I930" s="579"/>
      <c r="J930" s="579"/>
      <c r="K930" s="579"/>
      <c r="L930" s="579"/>
      <c r="M930" s="579"/>
      <c r="N930" s="579"/>
      <c r="O930" s="579"/>
      <c r="P930" s="579"/>
      <c r="Q930" s="579"/>
      <c r="R930" s="579"/>
      <c r="S930" s="579"/>
      <c r="T930" s="579"/>
      <c r="U930" s="579"/>
      <c r="V930" s="579"/>
      <c r="W930" s="579"/>
      <c r="X930" s="579"/>
      <c r="Y930" s="579"/>
      <c r="Z930" s="579"/>
    </row>
    <row r="931" spans="1:26" ht="12.75" customHeight="1">
      <c r="A931" s="579"/>
      <c r="B931" s="579"/>
      <c r="C931" s="579"/>
      <c r="D931" s="579"/>
      <c r="E931" s="579"/>
      <c r="F931" s="579"/>
      <c r="G931" s="579"/>
      <c r="H931" s="579"/>
      <c r="I931" s="579"/>
      <c r="J931" s="579"/>
      <c r="K931" s="579"/>
      <c r="L931" s="579"/>
      <c r="M931" s="579"/>
      <c r="N931" s="579"/>
      <c r="O931" s="579"/>
      <c r="P931" s="579"/>
      <c r="Q931" s="579"/>
      <c r="R931" s="579"/>
      <c r="S931" s="579"/>
      <c r="T931" s="579"/>
      <c r="U931" s="579"/>
      <c r="V931" s="579"/>
      <c r="W931" s="579"/>
      <c r="X931" s="579"/>
      <c r="Y931" s="579"/>
      <c r="Z931" s="579"/>
    </row>
    <row r="932" spans="1:26" ht="12.75" customHeight="1">
      <c r="A932" s="579"/>
      <c r="B932" s="579"/>
      <c r="C932" s="579"/>
      <c r="D932" s="579"/>
      <c r="E932" s="579"/>
      <c r="F932" s="579"/>
      <c r="G932" s="579"/>
      <c r="H932" s="579"/>
      <c r="I932" s="579"/>
      <c r="J932" s="579"/>
      <c r="K932" s="579"/>
      <c r="L932" s="579"/>
      <c r="M932" s="579"/>
      <c r="N932" s="579"/>
      <c r="O932" s="579"/>
      <c r="P932" s="579"/>
      <c r="Q932" s="579"/>
      <c r="R932" s="579"/>
      <c r="S932" s="579"/>
      <c r="T932" s="579"/>
      <c r="U932" s="579"/>
      <c r="V932" s="579"/>
      <c r="W932" s="579"/>
      <c r="X932" s="579"/>
      <c r="Y932" s="579"/>
      <c r="Z932" s="579"/>
    </row>
    <row r="933" spans="1:26" ht="12.75" customHeight="1">
      <c r="A933" s="579"/>
      <c r="B933" s="579"/>
      <c r="C933" s="579"/>
      <c r="D933" s="579"/>
      <c r="E933" s="579"/>
      <c r="F933" s="579"/>
      <c r="G933" s="579"/>
      <c r="H933" s="579"/>
      <c r="I933" s="579"/>
      <c r="J933" s="579"/>
      <c r="K933" s="579"/>
      <c r="L933" s="579"/>
      <c r="M933" s="579"/>
      <c r="N933" s="579"/>
      <c r="O933" s="579"/>
      <c r="P933" s="579"/>
      <c r="Q933" s="579"/>
      <c r="R933" s="579"/>
      <c r="S933" s="579"/>
      <c r="T933" s="579"/>
      <c r="U933" s="579"/>
      <c r="V933" s="579"/>
      <c r="W933" s="579"/>
      <c r="X933" s="579"/>
      <c r="Y933" s="579"/>
      <c r="Z933" s="579"/>
    </row>
    <row r="934" spans="1:26" ht="12.75" customHeight="1">
      <c r="A934" s="579"/>
      <c r="B934" s="579"/>
      <c r="C934" s="579"/>
      <c r="D934" s="579"/>
      <c r="E934" s="579"/>
      <c r="F934" s="579"/>
      <c r="G934" s="579"/>
      <c r="H934" s="579"/>
      <c r="I934" s="579"/>
      <c r="J934" s="579"/>
      <c r="K934" s="579"/>
      <c r="L934" s="579"/>
      <c r="M934" s="579"/>
      <c r="N934" s="579"/>
      <c r="O934" s="579"/>
      <c r="P934" s="579"/>
      <c r="Q934" s="579"/>
      <c r="R934" s="579"/>
      <c r="S934" s="579"/>
      <c r="T934" s="579"/>
      <c r="U934" s="579"/>
      <c r="V934" s="579"/>
      <c r="W934" s="579"/>
      <c r="X934" s="579"/>
      <c r="Y934" s="579"/>
      <c r="Z934" s="579"/>
    </row>
    <row r="935" spans="1:26" ht="12.75" customHeight="1">
      <c r="A935" s="579"/>
      <c r="B935" s="579"/>
      <c r="C935" s="579"/>
      <c r="D935" s="579"/>
      <c r="E935" s="579"/>
      <c r="F935" s="579"/>
      <c r="G935" s="579"/>
      <c r="H935" s="579"/>
      <c r="I935" s="579"/>
      <c r="J935" s="579"/>
      <c r="K935" s="579"/>
      <c r="L935" s="579"/>
      <c r="M935" s="579"/>
      <c r="N935" s="579"/>
      <c r="O935" s="579"/>
      <c r="P935" s="579"/>
      <c r="Q935" s="579"/>
      <c r="R935" s="579"/>
      <c r="S935" s="579"/>
      <c r="T935" s="579"/>
      <c r="U935" s="579"/>
      <c r="V935" s="579"/>
      <c r="W935" s="579"/>
      <c r="X935" s="579"/>
      <c r="Y935" s="579"/>
      <c r="Z935" s="579"/>
    </row>
    <row r="936" spans="1:26" ht="12.75" customHeight="1">
      <c r="A936" s="579"/>
      <c r="B936" s="579"/>
      <c r="C936" s="579"/>
      <c r="D936" s="579"/>
      <c r="E936" s="579"/>
      <c r="F936" s="579"/>
      <c r="G936" s="579"/>
      <c r="H936" s="579"/>
      <c r="I936" s="579"/>
      <c r="J936" s="579"/>
      <c r="K936" s="579"/>
      <c r="L936" s="579"/>
      <c r="M936" s="579"/>
      <c r="N936" s="579"/>
      <c r="O936" s="579"/>
      <c r="P936" s="579"/>
      <c r="Q936" s="579"/>
      <c r="R936" s="579"/>
      <c r="S936" s="579"/>
      <c r="T936" s="579"/>
      <c r="U936" s="579"/>
      <c r="V936" s="579"/>
      <c r="W936" s="579"/>
      <c r="X936" s="579"/>
      <c r="Y936" s="579"/>
      <c r="Z936" s="579"/>
    </row>
    <row r="937" spans="1:26" ht="12.75" customHeight="1">
      <c r="A937" s="579"/>
      <c r="B937" s="579"/>
      <c r="C937" s="579"/>
      <c r="D937" s="579"/>
      <c r="E937" s="579"/>
      <c r="F937" s="579"/>
      <c r="G937" s="579"/>
      <c r="H937" s="579"/>
      <c r="I937" s="579"/>
      <c r="J937" s="579"/>
      <c r="K937" s="579"/>
      <c r="L937" s="579"/>
      <c r="M937" s="579"/>
      <c r="N937" s="579"/>
      <c r="O937" s="579"/>
      <c r="P937" s="579"/>
      <c r="Q937" s="579"/>
      <c r="R937" s="579"/>
      <c r="S937" s="579"/>
      <c r="T937" s="579"/>
      <c r="U937" s="579"/>
      <c r="V937" s="579"/>
      <c r="W937" s="579"/>
      <c r="X937" s="579"/>
      <c r="Y937" s="579"/>
      <c r="Z937" s="579"/>
    </row>
    <row r="938" spans="1:26" ht="12.75" customHeight="1">
      <c r="A938" s="579"/>
      <c r="B938" s="579"/>
      <c r="C938" s="579"/>
      <c r="D938" s="579"/>
      <c r="E938" s="579"/>
      <c r="F938" s="579"/>
      <c r="G938" s="579"/>
      <c r="H938" s="579"/>
      <c r="I938" s="579"/>
      <c r="J938" s="579"/>
      <c r="K938" s="579"/>
      <c r="L938" s="579"/>
      <c r="M938" s="579"/>
      <c r="N938" s="579"/>
      <c r="O938" s="579"/>
      <c r="P938" s="579"/>
      <c r="Q938" s="579"/>
      <c r="R938" s="579"/>
      <c r="S938" s="579"/>
      <c r="T938" s="579"/>
      <c r="U938" s="579"/>
      <c r="V938" s="579"/>
      <c r="W938" s="579"/>
      <c r="X938" s="579"/>
      <c r="Y938" s="579"/>
      <c r="Z938" s="579"/>
    </row>
    <row r="939" spans="1:26" ht="12.75" customHeight="1">
      <c r="A939" s="579"/>
      <c r="B939" s="579"/>
      <c r="C939" s="579"/>
      <c r="D939" s="579"/>
      <c r="E939" s="579"/>
      <c r="F939" s="579"/>
      <c r="G939" s="579"/>
      <c r="H939" s="579"/>
      <c r="I939" s="579"/>
      <c r="J939" s="579"/>
      <c r="K939" s="579"/>
      <c r="L939" s="579"/>
      <c r="M939" s="579"/>
      <c r="N939" s="579"/>
      <c r="O939" s="579"/>
      <c r="P939" s="579"/>
      <c r="Q939" s="579"/>
      <c r="R939" s="579"/>
      <c r="S939" s="579"/>
      <c r="T939" s="579"/>
      <c r="U939" s="579"/>
      <c r="V939" s="579"/>
      <c r="W939" s="579"/>
      <c r="X939" s="579"/>
      <c r="Y939" s="579"/>
      <c r="Z939" s="579"/>
    </row>
    <row r="940" spans="1:26" ht="12.75" customHeight="1">
      <c r="A940" s="579"/>
      <c r="B940" s="579"/>
      <c r="C940" s="579"/>
      <c r="D940" s="579"/>
      <c r="E940" s="579"/>
      <c r="F940" s="579"/>
      <c r="G940" s="579"/>
      <c r="H940" s="579"/>
      <c r="I940" s="579"/>
      <c r="J940" s="579"/>
      <c r="K940" s="579"/>
      <c r="L940" s="579"/>
      <c r="M940" s="579"/>
      <c r="N940" s="579"/>
      <c r="O940" s="579"/>
      <c r="P940" s="579"/>
      <c r="Q940" s="579"/>
      <c r="R940" s="579"/>
      <c r="S940" s="579"/>
      <c r="T940" s="579"/>
      <c r="U940" s="579"/>
      <c r="V940" s="579"/>
      <c r="W940" s="579"/>
      <c r="X940" s="579"/>
      <c r="Y940" s="579"/>
      <c r="Z940" s="579"/>
    </row>
    <row r="941" spans="1:26" ht="12.75" customHeight="1">
      <c r="A941" s="579"/>
      <c r="B941" s="579"/>
      <c r="C941" s="579"/>
      <c r="D941" s="579"/>
      <c r="E941" s="579"/>
      <c r="F941" s="579"/>
      <c r="G941" s="579"/>
      <c r="H941" s="579"/>
      <c r="I941" s="579"/>
      <c r="J941" s="579"/>
      <c r="K941" s="579"/>
      <c r="L941" s="579"/>
      <c r="M941" s="579"/>
      <c r="N941" s="579"/>
      <c r="O941" s="579"/>
      <c r="P941" s="579"/>
      <c r="Q941" s="579"/>
      <c r="R941" s="579"/>
      <c r="S941" s="579"/>
      <c r="T941" s="579"/>
      <c r="U941" s="579"/>
      <c r="V941" s="579"/>
      <c r="W941" s="579"/>
      <c r="X941" s="579"/>
      <c r="Y941" s="579"/>
      <c r="Z941" s="579"/>
    </row>
    <row r="942" spans="1:26" ht="12.75" customHeight="1">
      <c r="A942" s="579"/>
      <c r="B942" s="579"/>
      <c r="C942" s="579"/>
      <c r="D942" s="579"/>
      <c r="E942" s="579"/>
      <c r="F942" s="579"/>
      <c r="G942" s="579"/>
      <c r="H942" s="579"/>
      <c r="I942" s="579"/>
      <c r="J942" s="579"/>
      <c r="K942" s="579"/>
      <c r="L942" s="579"/>
      <c r="M942" s="579"/>
      <c r="N942" s="579"/>
      <c r="O942" s="579"/>
      <c r="P942" s="579"/>
      <c r="Q942" s="579"/>
      <c r="R942" s="579"/>
      <c r="S942" s="579"/>
      <c r="T942" s="579"/>
      <c r="U942" s="579"/>
      <c r="V942" s="579"/>
      <c r="W942" s="579"/>
      <c r="X942" s="579"/>
      <c r="Y942" s="579"/>
      <c r="Z942" s="579"/>
    </row>
    <row r="943" spans="1:26" ht="12.75" customHeight="1">
      <c r="A943" s="579"/>
      <c r="B943" s="579"/>
      <c r="C943" s="579"/>
      <c r="D943" s="579"/>
      <c r="E943" s="579"/>
      <c r="F943" s="579"/>
      <c r="G943" s="579"/>
      <c r="H943" s="579"/>
      <c r="I943" s="579"/>
      <c r="J943" s="579"/>
      <c r="K943" s="579"/>
      <c r="L943" s="579"/>
      <c r="M943" s="579"/>
      <c r="N943" s="579"/>
      <c r="O943" s="579"/>
      <c r="P943" s="579"/>
      <c r="Q943" s="579"/>
      <c r="R943" s="579"/>
      <c r="S943" s="579"/>
      <c r="T943" s="579"/>
      <c r="U943" s="579"/>
      <c r="V943" s="579"/>
      <c r="W943" s="579"/>
      <c r="X943" s="579"/>
      <c r="Y943" s="579"/>
      <c r="Z943" s="579"/>
    </row>
    <row r="944" spans="1:26" ht="12.75" customHeight="1">
      <c r="A944" s="579"/>
      <c r="B944" s="579"/>
      <c r="C944" s="579"/>
      <c r="D944" s="579"/>
      <c r="E944" s="579"/>
      <c r="F944" s="579"/>
      <c r="G944" s="579"/>
      <c r="H944" s="579"/>
      <c r="I944" s="579"/>
      <c r="J944" s="579"/>
      <c r="K944" s="579"/>
      <c r="L944" s="579"/>
      <c r="M944" s="579"/>
      <c r="N944" s="579"/>
      <c r="O944" s="579"/>
      <c r="P944" s="579"/>
      <c r="Q944" s="579"/>
      <c r="R944" s="579"/>
      <c r="S944" s="579"/>
      <c r="T944" s="579"/>
      <c r="U944" s="579"/>
      <c r="V944" s="579"/>
      <c r="W944" s="579"/>
      <c r="X944" s="579"/>
      <c r="Y944" s="579"/>
      <c r="Z944" s="579"/>
    </row>
    <row r="945" spans="1:26" ht="12.75" customHeight="1">
      <c r="A945" s="579"/>
      <c r="B945" s="579"/>
      <c r="C945" s="579"/>
      <c r="D945" s="579"/>
      <c r="E945" s="579"/>
      <c r="F945" s="579"/>
      <c r="G945" s="579"/>
      <c r="H945" s="579"/>
      <c r="I945" s="579"/>
      <c r="J945" s="579"/>
      <c r="K945" s="579"/>
      <c r="L945" s="579"/>
      <c r="M945" s="579"/>
      <c r="N945" s="579"/>
      <c r="O945" s="579"/>
      <c r="P945" s="579"/>
      <c r="Q945" s="579"/>
      <c r="R945" s="579"/>
      <c r="S945" s="579"/>
      <c r="T945" s="579"/>
      <c r="U945" s="579"/>
      <c r="V945" s="579"/>
      <c r="W945" s="579"/>
      <c r="X945" s="579"/>
      <c r="Y945" s="579"/>
      <c r="Z945" s="579"/>
    </row>
    <row r="946" spans="1:26" ht="12.75" customHeight="1">
      <c r="A946" s="579"/>
      <c r="B946" s="579"/>
      <c r="C946" s="579"/>
      <c r="D946" s="579"/>
      <c r="E946" s="579"/>
      <c r="F946" s="579"/>
      <c r="G946" s="579"/>
      <c r="H946" s="579"/>
      <c r="I946" s="579"/>
      <c r="J946" s="579"/>
      <c r="K946" s="579"/>
      <c r="L946" s="579"/>
      <c r="M946" s="579"/>
      <c r="N946" s="579"/>
      <c r="O946" s="579"/>
      <c r="P946" s="579"/>
      <c r="Q946" s="579"/>
      <c r="R946" s="579"/>
      <c r="S946" s="579"/>
      <c r="T946" s="579"/>
      <c r="U946" s="579"/>
      <c r="V946" s="579"/>
      <c r="W946" s="579"/>
      <c r="X946" s="579"/>
      <c r="Y946" s="579"/>
      <c r="Z946" s="579"/>
    </row>
    <row r="947" spans="1:26" ht="12.75" customHeight="1">
      <c r="A947" s="579"/>
      <c r="B947" s="579"/>
      <c r="C947" s="579"/>
      <c r="D947" s="579"/>
      <c r="E947" s="579"/>
      <c r="F947" s="579"/>
      <c r="G947" s="579"/>
      <c r="H947" s="579"/>
      <c r="I947" s="579"/>
      <c r="J947" s="579"/>
      <c r="K947" s="579"/>
      <c r="L947" s="579"/>
      <c r="M947" s="579"/>
      <c r="N947" s="579"/>
      <c r="O947" s="579"/>
      <c r="P947" s="579"/>
      <c r="Q947" s="579"/>
      <c r="R947" s="579"/>
      <c r="S947" s="579"/>
      <c r="T947" s="579"/>
      <c r="U947" s="579"/>
      <c r="V947" s="579"/>
      <c r="W947" s="579"/>
      <c r="X947" s="579"/>
      <c r="Y947" s="579"/>
      <c r="Z947" s="579"/>
    </row>
    <row r="948" spans="1:26" ht="12.75" customHeight="1">
      <c r="A948" s="579"/>
      <c r="B948" s="579"/>
      <c r="C948" s="579"/>
      <c r="D948" s="579"/>
      <c r="E948" s="579"/>
      <c r="F948" s="579"/>
      <c r="G948" s="579"/>
      <c r="H948" s="579"/>
      <c r="I948" s="579"/>
      <c r="J948" s="579"/>
      <c r="K948" s="579"/>
      <c r="L948" s="579"/>
      <c r="M948" s="579"/>
      <c r="N948" s="579"/>
      <c r="O948" s="579"/>
      <c r="P948" s="579"/>
      <c r="Q948" s="579"/>
      <c r="R948" s="579"/>
      <c r="S948" s="579"/>
      <c r="T948" s="579"/>
      <c r="U948" s="579"/>
      <c r="V948" s="579"/>
      <c r="W948" s="579"/>
      <c r="X948" s="579"/>
      <c r="Y948" s="579"/>
      <c r="Z948" s="579"/>
    </row>
    <row r="949" spans="1:26" ht="12.75" customHeight="1">
      <c r="A949" s="579"/>
      <c r="B949" s="579"/>
      <c r="C949" s="579"/>
      <c r="D949" s="579"/>
      <c r="E949" s="579"/>
      <c r="F949" s="579"/>
      <c r="G949" s="579"/>
      <c r="H949" s="579"/>
      <c r="I949" s="579"/>
      <c r="J949" s="579"/>
      <c r="K949" s="579"/>
      <c r="L949" s="579"/>
      <c r="M949" s="579"/>
      <c r="N949" s="579"/>
      <c r="O949" s="579"/>
      <c r="P949" s="579"/>
      <c r="Q949" s="579"/>
      <c r="R949" s="579"/>
      <c r="S949" s="579"/>
      <c r="T949" s="579"/>
      <c r="U949" s="579"/>
      <c r="V949" s="579"/>
      <c r="W949" s="579"/>
      <c r="X949" s="579"/>
      <c r="Y949" s="579"/>
      <c r="Z949" s="579"/>
    </row>
    <row r="950" spans="1:26" ht="12.75" customHeight="1">
      <c r="A950" s="579"/>
      <c r="B950" s="579"/>
      <c r="C950" s="579"/>
      <c r="D950" s="579"/>
      <c r="E950" s="579"/>
      <c r="F950" s="579"/>
      <c r="G950" s="579"/>
      <c r="H950" s="579"/>
      <c r="I950" s="579"/>
      <c r="J950" s="579"/>
      <c r="K950" s="579"/>
      <c r="L950" s="579"/>
      <c r="M950" s="579"/>
      <c r="N950" s="579"/>
      <c r="O950" s="579"/>
      <c r="P950" s="579"/>
      <c r="Q950" s="579"/>
      <c r="R950" s="579"/>
      <c r="S950" s="579"/>
      <c r="T950" s="579"/>
      <c r="U950" s="579"/>
      <c r="V950" s="579"/>
      <c r="W950" s="579"/>
      <c r="X950" s="579"/>
      <c r="Y950" s="579"/>
      <c r="Z950" s="579"/>
    </row>
    <row r="951" spans="1:26" ht="12.75" customHeight="1">
      <c r="A951" s="579"/>
      <c r="B951" s="579"/>
      <c r="C951" s="579"/>
      <c r="D951" s="579"/>
      <c r="E951" s="579"/>
      <c r="F951" s="579"/>
      <c r="G951" s="579"/>
      <c r="H951" s="579"/>
      <c r="I951" s="579"/>
      <c r="J951" s="579"/>
      <c r="K951" s="579"/>
      <c r="L951" s="579"/>
      <c r="M951" s="579"/>
      <c r="N951" s="579"/>
      <c r="O951" s="579"/>
      <c r="P951" s="579"/>
      <c r="Q951" s="579"/>
      <c r="R951" s="579"/>
      <c r="S951" s="579"/>
      <c r="T951" s="579"/>
      <c r="U951" s="579"/>
      <c r="V951" s="579"/>
      <c r="W951" s="579"/>
      <c r="X951" s="579"/>
      <c r="Y951" s="579"/>
      <c r="Z951" s="579"/>
    </row>
    <row r="952" spans="1:26" ht="12.75" customHeight="1">
      <c r="A952" s="579"/>
      <c r="B952" s="579"/>
      <c r="C952" s="579"/>
      <c r="D952" s="579"/>
      <c r="E952" s="579"/>
      <c r="F952" s="579"/>
      <c r="G952" s="579"/>
      <c r="H952" s="579"/>
      <c r="I952" s="579"/>
      <c r="J952" s="579"/>
      <c r="K952" s="579"/>
      <c r="L952" s="579"/>
      <c r="M952" s="579"/>
      <c r="N952" s="579"/>
      <c r="O952" s="579"/>
      <c r="P952" s="579"/>
      <c r="Q952" s="579"/>
      <c r="R952" s="579"/>
      <c r="S952" s="579"/>
      <c r="T952" s="579"/>
      <c r="U952" s="579"/>
      <c r="V952" s="579"/>
      <c r="W952" s="579"/>
      <c r="X952" s="579"/>
      <c r="Y952" s="579"/>
      <c r="Z952" s="579"/>
    </row>
    <row r="953" spans="1:26" ht="12.75" customHeight="1">
      <c r="A953" s="579"/>
      <c r="B953" s="579"/>
      <c r="C953" s="579"/>
      <c r="D953" s="579"/>
      <c r="E953" s="579"/>
      <c r="F953" s="579"/>
      <c r="G953" s="579"/>
      <c r="H953" s="579"/>
      <c r="I953" s="579"/>
      <c r="J953" s="579"/>
      <c r="K953" s="579"/>
      <c r="L953" s="579"/>
      <c r="M953" s="579"/>
      <c r="N953" s="579"/>
      <c r="O953" s="579"/>
      <c r="P953" s="579"/>
      <c r="Q953" s="579"/>
      <c r="R953" s="579"/>
      <c r="S953" s="579"/>
      <c r="T953" s="579"/>
      <c r="U953" s="579"/>
      <c r="V953" s="579"/>
      <c r="W953" s="579"/>
      <c r="X953" s="579"/>
      <c r="Y953" s="579"/>
      <c r="Z953" s="579"/>
    </row>
    <row r="954" spans="1:26" ht="12.75" customHeight="1">
      <c r="A954" s="579"/>
      <c r="B954" s="579"/>
      <c r="C954" s="579"/>
      <c r="D954" s="579"/>
      <c r="E954" s="579"/>
      <c r="F954" s="579"/>
      <c r="G954" s="579"/>
      <c r="H954" s="579"/>
      <c r="I954" s="579"/>
      <c r="J954" s="579"/>
      <c r="K954" s="579"/>
      <c r="L954" s="579"/>
      <c r="M954" s="579"/>
      <c r="N954" s="579"/>
      <c r="O954" s="579"/>
      <c r="P954" s="579"/>
      <c r="Q954" s="579"/>
      <c r="R954" s="579"/>
      <c r="S954" s="579"/>
      <c r="T954" s="579"/>
      <c r="U954" s="579"/>
      <c r="V954" s="579"/>
      <c r="W954" s="579"/>
      <c r="X954" s="579"/>
      <c r="Y954" s="579"/>
      <c r="Z954" s="579"/>
    </row>
    <row r="955" spans="1:26" ht="12.75" customHeight="1">
      <c r="A955" s="579"/>
      <c r="B955" s="579"/>
      <c r="C955" s="579"/>
      <c r="D955" s="579"/>
      <c r="E955" s="579"/>
      <c r="F955" s="579"/>
      <c r="G955" s="579"/>
      <c r="H955" s="579"/>
      <c r="I955" s="579"/>
      <c r="J955" s="579"/>
      <c r="K955" s="579"/>
      <c r="L955" s="579"/>
      <c r="M955" s="579"/>
      <c r="N955" s="579"/>
      <c r="O955" s="579"/>
      <c r="P955" s="579"/>
      <c r="Q955" s="579"/>
      <c r="R955" s="579"/>
      <c r="S955" s="579"/>
      <c r="T955" s="579"/>
      <c r="U955" s="579"/>
      <c r="V955" s="579"/>
      <c r="W955" s="579"/>
      <c r="X955" s="579"/>
      <c r="Y955" s="579"/>
      <c r="Z955" s="579"/>
    </row>
    <row r="956" spans="1:26" ht="12.75" customHeight="1">
      <c r="A956" s="579"/>
      <c r="B956" s="579"/>
      <c r="C956" s="579"/>
      <c r="D956" s="579"/>
      <c r="E956" s="579"/>
      <c r="F956" s="579"/>
      <c r="G956" s="579"/>
      <c r="H956" s="579"/>
      <c r="I956" s="579"/>
      <c r="J956" s="579"/>
      <c r="K956" s="579"/>
      <c r="L956" s="579"/>
      <c r="M956" s="579"/>
      <c r="N956" s="579"/>
      <c r="O956" s="579"/>
      <c r="P956" s="579"/>
      <c r="Q956" s="579"/>
      <c r="R956" s="579"/>
      <c r="S956" s="579"/>
      <c r="T956" s="579"/>
      <c r="U956" s="579"/>
      <c r="V956" s="579"/>
      <c r="W956" s="579"/>
      <c r="X956" s="579"/>
      <c r="Y956" s="579"/>
      <c r="Z956" s="579"/>
    </row>
    <row r="957" spans="1:26" ht="12.75" customHeight="1">
      <c r="A957" s="579"/>
      <c r="B957" s="579"/>
      <c r="C957" s="579"/>
      <c r="D957" s="579"/>
      <c r="E957" s="579"/>
      <c r="F957" s="579"/>
      <c r="G957" s="579"/>
      <c r="H957" s="579"/>
      <c r="I957" s="579"/>
      <c r="J957" s="579"/>
      <c r="K957" s="579"/>
      <c r="L957" s="579"/>
      <c r="M957" s="579"/>
      <c r="N957" s="579"/>
      <c r="O957" s="579"/>
      <c r="P957" s="579"/>
      <c r="Q957" s="579"/>
      <c r="R957" s="579"/>
      <c r="S957" s="579"/>
      <c r="T957" s="579"/>
      <c r="U957" s="579"/>
      <c r="V957" s="579"/>
      <c r="W957" s="579"/>
      <c r="X957" s="579"/>
      <c r="Y957" s="579"/>
      <c r="Z957" s="579"/>
    </row>
    <row r="958" spans="1:26" ht="12.75" customHeight="1">
      <c r="A958" s="579"/>
      <c r="B958" s="579"/>
      <c r="C958" s="579"/>
      <c r="D958" s="579"/>
      <c r="E958" s="579"/>
      <c r="F958" s="579"/>
      <c r="G958" s="579"/>
      <c r="H958" s="579"/>
      <c r="I958" s="579"/>
      <c r="J958" s="579"/>
      <c r="K958" s="579"/>
      <c r="L958" s="579"/>
      <c r="M958" s="579"/>
      <c r="N958" s="579"/>
      <c r="O958" s="579"/>
      <c r="P958" s="579"/>
      <c r="Q958" s="579"/>
      <c r="R958" s="579"/>
      <c r="S958" s="579"/>
      <c r="T958" s="579"/>
      <c r="U958" s="579"/>
      <c r="V958" s="579"/>
      <c r="W958" s="579"/>
      <c r="X958" s="579"/>
      <c r="Y958" s="579"/>
      <c r="Z958" s="579"/>
    </row>
    <row r="959" spans="1:26" ht="12.75" customHeight="1">
      <c r="A959" s="579"/>
      <c r="B959" s="579"/>
      <c r="C959" s="579"/>
      <c r="D959" s="579"/>
      <c r="E959" s="579"/>
      <c r="F959" s="579"/>
      <c r="G959" s="579"/>
      <c r="H959" s="579"/>
      <c r="I959" s="579"/>
      <c r="J959" s="579"/>
      <c r="K959" s="579"/>
      <c r="L959" s="579"/>
      <c r="M959" s="579"/>
      <c r="N959" s="579"/>
      <c r="O959" s="579"/>
      <c r="P959" s="579"/>
      <c r="Q959" s="579"/>
      <c r="R959" s="579"/>
      <c r="S959" s="579"/>
      <c r="T959" s="579"/>
      <c r="U959" s="579"/>
      <c r="V959" s="579"/>
      <c r="W959" s="579"/>
      <c r="X959" s="579"/>
      <c r="Y959" s="579"/>
      <c r="Z959" s="579"/>
    </row>
    <row r="960" spans="1:26" ht="12.75" customHeight="1">
      <c r="A960" s="579"/>
      <c r="B960" s="579"/>
      <c r="C960" s="579"/>
      <c r="D960" s="579"/>
      <c r="E960" s="579"/>
      <c r="F960" s="579"/>
      <c r="G960" s="579"/>
      <c r="H960" s="579"/>
      <c r="I960" s="579"/>
      <c r="J960" s="579"/>
      <c r="K960" s="579"/>
      <c r="L960" s="579"/>
      <c r="M960" s="579"/>
      <c r="N960" s="579"/>
      <c r="O960" s="579"/>
      <c r="P960" s="579"/>
      <c r="Q960" s="579"/>
      <c r="R960" s="579"/>
      <c r="S960" s="579"/>
      <c r="T960" s="579"/>
      <c r="U960" s="579"/>
      <c r="V960" s="579"/>
      <c r="W960" s="579"/>
      <c r="X960" s="579"/>
      <c r="Y960" s="579"/>
      <c r="Z960" s="579"/>
    </row>
    <row r="961" spans="1:26" ht="12.75" customHeight="1">
      <c r="A961" s="579"/>
      <c r="B961" s="579"/>
      <c r="C961" s="579"/>
      <c r="D961" s="579"/>
      <c r="E961" s="579"/>
      <c r="F961" s="579"/>
      <c r="G961" s="579"/>
      <c r="H961" s="579"/>
      <c r="I961" s="579"/>
      <c r="J961" s="579"/>
      <c r="K961" s="579"/>
      <c r="L961" s="579"/>
      <c r="M961" s="579"/>
      <c r="N961" s="579"/>
      <c r="O961" s="579"/>
      <c r="P961" s="579"/>
      <c r="Q961" s="579"/>
      <c r="R961" s="579"/>
      <c r="S961" s="579"/>
      <c r="T961" s="579"/>
      <c r="U961" s="579"/>
      <c r="V961" s="579"/>
      <c r="W961" s="579"/>
      <c r="X961" s="579"/>
      <c r="Y961" s="579"/>
      <c r="Z961" s="579"/>
    </row>
    <row r="962" spans="1:26" ht="12.75" customHeight="1">
      <c r="A962" s="579"/>
      <c r="B962" s="579"/>
      <c r="C962" s="579"/>
      <c r="D962" s="579"/>
      <c r="E962" s="579"/>
      <c r="F962" s="579"/>
      <c r="G962" s="579"/>
      <c r="H962" s="579"/>
      <c r="I962" s="579"/>
      <c r="J962" s="579"/>
      <c r="K962" s="579"/>
      <c r="L962" s="579"/>
      <c r="M962" s="579"/>
      <c r="N962" s="579"/>
      <c r="O962" s="579"/>
      <c r="P962" s="579"/>
      <c r="Q962" s="579"/>
      <c r="R962" s="579"/>
      <c r="S962" s="579"/>
      <c r="T962" s="579"/>
      <c r="U962" s="579"/>
      <c r="V962" s="579"/>
      <c r="W962" s="579"/>
      <c r="X962" s="579"/>
      <c r="Y962" s="579"/>
      <c r="Z962" s="579"/>
    </row>
    <row r="963" spans="1:26" ht="12.75" customHeight="1">
      <c r="A963" s="579"/>
      <c r="B963" s="579"/>
      <c r="C963" s="579"/>
      <c r="D963" s="579"/>
      <c r="E963" s="579"/>
      <c r="F963" s="579"/>
      <c r="G963" s="579"/>
      <c r="H963" s="579"/>
      <c r="I963" s="579"/>
      <c r="J963" s="579"/>
      <c r="K963" s="579"/>
      <c r="L963" s="579"/>
      <c r="M963" s="579"/>
      <c r="N963" s="579"/>
      <c r="O963" s="579"/>
      <c r="P963" s="579"/>
      <c r="Q963" s="579"/>
      <c r="R963" s="579"/>
      <c r="S963" s="579"/>
      <c r="T963" s="579"/>
      <c r="U963" s="579"/>
      <c r="V963" s="579"/>
      <c r="W963" s="579"/>
      <c r="X963" s="579"/>
      <c r="Y963" s="579"/>
      <c r="Z963" s="579"/>
    </row>
    <row r="964" spans="1:26" ht="12.75" customHeight="1">
      <c r="A964" s="579"/>
      <c r="B964" s="579"/>
      <c r="C964" s="579"/>
      <c r="D964" s="579"/>
      <c r="E964" s="579"/>
      <c r="F964" s="579"/>
      <c r="G964" s="579"/>
      <c r="H964" s="579"/>
      <c r="I964" s="579"/>
      <c r="J964" s="579"/>
      <c r="K964" s="579"/>
      <c r="L964" s="579"/>
      <c r="M964" s="579"/>
      <c r="N964" s="579"/>
      <c r="O964" s="579"/>
      <c r="P964" s="579"/>
      <c r="Q964" s="579"/>
      <c r="R964" s="579"/>
      <c r="S964" s="579"/>
      <c r="T964" s="579"/>
      <c r="U964" s="579"/>
      <c r="V964" s="579"/>
      <c r="W964" s="579"/>
      <c r="X964" s="579"/>
      <c r="Y964" s="579"/>
      <c r="Z964" s="579"/>
    </row>
    <row r="965" spans="1:26" ht="12.75" customHeight="1">
      <c r="A965" s="579"/>
      <c r="B965" s="579"/>
      <c r="C965" s="579"/>
      <c r="D965" s="579"/>
      <c r="E965" s="579"/>
      <c r="F965" s="579"/>
      <c r="G965" s="579"/>
      <c r="H965" s="579"/>
      <c r="I965" s="579"/>
      <c r="J965" s="579"/>
      <c r="K965" s="579"/>
      <c r="L965" s="579"/>
      <c r="M965" s="579"/>
      <c r="N965" s="579"/>
      <c r="O965" s="579"/>
      <c r="P965" s="579"/>
      <c r="Q965" s="579"/>
      <c r="R965" s="579"/>
      <c r="S965" s="579"/>
      <c r="T965" s="579"/>
      <c r="U965" s="579"/>
      <c r="V965" s="579"/>
      <c r="W965" s="579"/>
      <c r="X965" s="579"/>
      <c r="Y965" s="579"/>
      <c r="Z965" s="579"/>
    </row>
    <row r="966" spans="1:26" ht="12.75" customHeight="1">
      <c r="A966" s="579"/>
      <c r="B966" s="579"/>
      <c r="C966" s="579"/>
      <c r="D966" s="579"/>
      <c r="E966" s="579"/>
      <c r="F966" s="579"/>
      <c r="G966" s="579"/>
      <c r="H966" s="579"/>
      <c r="I966" s="579"/>
      <c r="J966" s="579"/>
      <c r="K966" s="579"/>
      <c r="L966" s="579"/>
      <c r="M966" s="579"/>
      <c r="N966" s="579"/>
      <c r="O966" s="579"/>
      <c r="P966" s="579"/>
      <c r="Q966" s="579"/>
      <c r="R966" s="579"/>
      <c r="S966" s="579"/>
      <c r="T966" s="579"/>
      <c r="U966" s="579"/>
      <c r="V966" s="579"/>
      <c r="W966" s="579"/>
      <c r="X966" s="579"/>
      <c r="Y966" s="579"/>
      <c r="Z966" s="579"/>
    </row>
    <row r="967" spans="1:26" ht="12.75" customHeight="1">
      <c r="A967" s="579"/>
      <c r="B967" s="579"/>
      <c r="C967" s="579"/>
      <c r="D967" s="579"/>
      <c r="E967" s="579"/>
      <c r="F967" s="579"/>
      <c r="G967" s="579"/>
      <c r="H967" s="579"/>
      <c r="I967" s="579"/>
      <c r="J967" s="579"/>
      <c r="K967" s="579"/>
      <c r="L967" s="579"/>
      <c r="M967" s="579"/>
      <c r="N967" s="579"/>
      <c r="O967" s="579"/>
      <c r="P967" s="579"/>
      <c r="Q967" s="579"/>
      <c r="R967" s="579"/>
      <c r="S967" s="579"/>
      <c r="T967" s="579"/>
      <c r="U967" s="579"/>
      <c r="V967" s="579"/>
      <c r="W967" s="579"/>
      <c r="X967" s="579"/>
      <c r="Y967" s="579"/>
      <c r="Z967" s="579"/>
    </row>
    <row r="968" spans="1:26" ht="12.75" customHeight="1">
      <c r="A968" s="579"/>
      <c r="B968" s="579"/>
      <c r="C968" s="579"/>
      <c r="D968" s="579"/>
      <c r="E968" s="579"/>
      <c r="F968" s="579"/>
      <c r="G968" s="579"/>
      <c r="H968" s="579"/>
      <c r="I968" s="579"/>
      <c r="J968" s="579"/>
      <c r="K968" s="579"/>
      <c r="L968" s="579"/>
      <c r="M968" s="579"/>
      <c r="N968" s="579"/>
      <c r="O968" s="579"/>
      <c r="P968" s="579"/>
      <c r="Q968" s="579"/>
      <c r="R968" s="579"/>
      <c r="S968" s="579"/>
      <c r="T968" s="579"/>
      <c r="U968" s="579"/>
      <c r="V968" s="579"/>
      <c r="W968" s="579"/>
      <c r="X968" s="579"/>
      <c r="Y968" s="579"/>
      <c r="Z968" s="579"/>
    </row>
    <row r="969" spans="1:26" ht="12.75" customHeight="1">
      <c r="A969" s="579"/>
      <c r="B969" s="579"/>
      <c r="C969" s="579"/>
      <c r="D969" s="579"/>
      <c r="E969" s="579"/>
      <c r="F969" s="579"/>
      <c r="G969" s="579"/>
      <c r="H969" s="579"/>
      <c r="I969" s="579"/>
      <c r="J969" s="579"/>
      <c r="K969" s="579"/>
      <c r="L969" s="579"/>
      <c r="M969" s="579"/>
      <c r="N969" s="579"/>
      <c r="O969" s="579"/>
      <c r="P969" s="579"/>
      <c r="Q969" s="579"/>
      <c r="R969" s="579"/>
      <c r="S969" s="579"/>
      <c r="T969" s="579"/>
      <c r="U969" s="579"/>
      <c r="V969" s="579"/>
      <c r="W969" s="579"/>
      <c r="X969" s="579"/>
      <c r="Y969" s="579"/>
      <c r="Z969" s="579"/>
    </row>
    <row r="970" spans="1:26" ht="12.75" customHeight="1">
      <c r="A970" s="579"/>
      <c r="B970" s="579"/>
      <c r="C970" s="579"/>
      <c r="D970" s="579"/>
      <c r="E970" s="579"/>
      <c r="F970" s="579"/>
      <c r="G970" s="579"/>
      <c r="H970" s="579"/>
      <c r="I970" s="579"/>
      <c r="J970" s="579"/>
      <c r="K970" s="579"/>
      <c r="L970" s="579"/>
      <c r="M970" s="579"/>
      <c r="N970" s="579"/>
      <c r="O970" s="579"/>
      <c r="P970" s="579"/>
      <c r="Q970" s="579"/>
      <c r="R970" s="579"/>
      <c r="S970" s="579"/>
      <c r="T970" s="579"/>
      <c r="U970" s="579"/>
      <c r="V970" s="579"/>
      <c r="W970" s="579"/>
      <c r="X970" s="579"/>
      <c r="Y970" s="579"/>
      <c r="Z970" s="579"/>
    </row>
    <row r="971" spans="1:26" ht="12.75" customHeight="1">
      <c r="A971" s="579"/>
      <c r="B971" s="579"/>
      <c r="C971" s="579"/>
      <c r="D971" s="579"/>
      <c r="E971" s="579"/>
      <c r="F971" s="579"/>
      <c r="G971" s="579"/>
      <c r="H971" s="579"/>
      <c r="I971" s="579"/>
      <c r="J971" s="579"/>
      <c r="K971" s="579"/>
      <c r="L971" s="579"/>
      <c r="M971" s="579"/>
      <c r="N971" s="579"/>
      <c r="O971" s="579"/>
      <c r="P971" s="579"/>
      <c r="Q971" s="579"/>
      <c r="R971" s="579"/>
      <c r="S971" s="579"/>
      <c r="T971" s="579"/>
      <c r="U971" s="579"/>
      <c r="V971" s="579"/>
      <c r="W971" s="579"/>
      <c r="X971" s="579"/>
      <c r="Y971" s="579"/>
      <c r="Z971" s="579"/>
    </row>
    <row r="972" spans="1:26" ht="12.75" customHeight="1">
      <c r="A972" s="579"/>
      <c r="B972" s="579"/>
      <c r="C972" s="579"/>
      <c r="D972" s="579"/>
      <c r="E972" s="579"/>
      <c r="F972" s="579"/>
      <c r="G972" s="579"/>
      <c r="H972" s="579"/>
      <c r="I972" s="579"/>
      <c r="J972" s="579"/>
      <c r="K972" s="579"/>
      <c r="L972" s="579"/>
      <c r="M972" s="579"/>
      <c r="N972" s="579"/>
      <c r="O972" s="579"/>
      <c r="P972" s="579"/>
      <c r="Q972" s="579"/>
      <c r="R972" s="579"/>
      <c r="S972" s="579"/>
      <c r="T972" s="579"/>
      <c r="U972" s="579"/>
      <c r="V972" s="579"/>
      <c r="W972" s="579"/>
      <c r="X972" s="579"/>
      <c r="Y972" s="579"/>
      <c r="Z972" s="579"/>
    </row>
    <row r="973" spans="1:26" ht="12.75" customHeight="1">
      <c r="A973" s="579"/>
      <c r="B973" s="579"/>
      <c r="C973" s="579"/>
      <c r="D973" s="579"/>
      <c r="E973" s="579"/>
      <c r="F973" s="579"/>
      <c r="G973" s="579"/>
      <c r="H973" s="579"/>
      <c r="I973" s="579"/>
      <c r="J973" s="579"/>
      <c r="K973" s="579"/>
      <c r="L973" s="579"/>
      <c r="M973" s="579"/>
      <c r="N973" s="579"/>
      <c r="O973" s="579"/>
      <c r="P973" s="579"/>
      <c r="Q973" s="579"/>
      <c r="R973" s="579"/>
      <c r="S973" s="579"/>
      <c r="T973" s="579"/>
      <c r="U973" s="579"/>
      <c r="V973" s="579"/>
      <c r="W973" s="579"/>
      <c r="X973" s="579"/>
      <c r="Y973" s="579"/>
      <c r="Z973" s="579"/>
    </row>
    <row r="974" spans="1:26" ht="12.75" customHeight="1">
      <c r="A974" s="579"/>
      <c r="B974" s="579"/>
      <c r="C974" s="579"/>
      <c r="D974" s="579"/>
      <c r="E974" s="579"/>
      <c r="F974" s="579"/>
      <c r="G974" s="579"/>
      <c r="H974" s="579"/>
      <c r="I974" s="579"/>
      <c r="J974" s="579"/>
      <c r="K974" s="579"/>
      <c r="L974" s="579"/>
      <c r="M974" s="579"/>
      <c r="N974" s="579"/>
      <c r="O974" s="579"/>
      <c r="P974" s="579"/>
      <c r="Q974" s="579"/>
      <c r="R974" s="579"/>
      <c r="S974" s="579"/>
      <c r="T974" s="579"/>
      <c r="U974" s="579"/>
      <c r="V974" s="579"/>
      <c r="W974" s="579"/>
      <c r="X974" s="579"/>
      <c r="Y974" s="579"/>
      <c r="Z974" s="579"/>
    </row>
    <row r="975" spans="1:26" ht="12.75" customHeight="1">
      <c r="A975" s="579"/>
      <c r="B975" s="579"/>
      <c r="C975" s="579"/>
      <c r="D975" s="579"/>
      <c r="E975" s="579"/>
      <c r="F975" s="579"/>
      <c r="G975" s="579"/>
      <c r="H975" s="579"/>
      <c r="I975" s="579"/>
      <c r="J975" s="579"/>
      <c r="K975" s="579"/>
      <c r="L975" s="579"/>
      <c r="M975" s="579"/>
      <c r="N975" s="579"/>
      <c r="O975" s="579"/>
      <c r="P975" s="579"/>
      <c r="Q975" s="579"/>
      <c r="R975" s="579"/>
      <c r="S975" s="579"/>
      <c r="T975" s="579"/>
      <c r="U975" s="579"/>
      <c r="V975" s="579"/>
      <c r="W975" s="579"/>
      <c r="X975" s="579"/>
      <c r="Y975" s="579"/>
      <c r="Z975" s="579"/>
    </row>
    <row r="976" spans="1:26" ht="12.75" customHeight="1">
      <c r="A976" s="579"/>
      <c r="B976" s="579"/>
      <c r="C976" s="579"/>
      <c r="D976" s="579"/>
      <c r="E976" s="579"/>
      <c r="F976" s="579"/>
      <c r="G976" s="579"/>
      <c r="H976" s="579"/>
      <c r="I976" s="579"/>
      <c r="J976" s="579"/>
      <c r="K976" s="579"/>
      <c r="L976" s="579"/>
      <c r="M976" s="579"/>
      <c r="N976" s="579"/>
      <c r="O976" s="579"/>
      <c r="P976" s="579"/>
      <c r="Q976" s="579"/>
      <c r="R976" s="579"/>
      <c r="S976" s="579"/>
      <c r="T976" s="579"/>
      <c r="U976" s="579"/>
      <c r="V976" s="579"/>
      <c r="W976" s="579"/>
      <c r="X976" s="579"/>
      <c r="Y976" s="579"/>
      <c r="Z976" s="579"/>
    </row>
    <row r="977" spans="1:26" ht="12.75" customHeight="1">
      <c r="A977" s="579"/>
      <c r="B977" s="579"/>
      <c r="C977" s="579"/>
      <c r="D977" s="579"/>
      <c r="E977" s="579"/>
      <c r="F977" s="579"/>
      <c r="G977" s="579"/>
      <c r="H977" s="579"/>
      <c r="I977" s="579"/>
      <c r="J977" s="579"/>
      <c r="K977" s="579"/>
      <c r="L977" s="579"/>
      <c r="M977" s="579"/>
      <c r="N977" s="579"/>
      <c r="O977" s="579"/>
      <c r="P977" s="579"/>
      <c r="Q977" s="579"/>
      <c r="R977" s="579"/>
      <c r="S977" s="579"/>
      <c r="T977" s="579"/>
      <c r="U977" s="579"/>
      <c r="V977" s="579"/>
      <c r="W977" s="579"/>
      <c r="X977" s="579"/>
      <c r="Y977" s="579"/>
      <c r="Z977" s="579"/>
    </row>
    <row r="978" spans="1:26" ht="12.75" customHeight="1">
      <c r="A978" s="579"/>
      <c r="B978" s="579"/>
      <c r="C978" s="579"/>
      <c r="D978" s="579"/>
      <c r="E978" s="579"/>
      <c r="F978" s="579"/>
      <c r="G978" s="579"/>
      <c r="H978" s="579"/>
      <c r="I978" s="579"/>
      <c r="J978" s="579"/>
      <c r="K978" s="579"/>
      <c r="L978" s="579"/>
      <c r="M978" s="579"/>
      <c r="N978" s="579"/>
      <c r="O978" s="579"/>
      <c r="P978" s="579"/>
      <c r="Q978" s="579"/>
      <c r="R978" s="579"/>
      <c r="S978" s="579"/>
      <c r="T978" s="579"/>
      <c r="U978" s="579"/>
      <c r="V978" s="579"/>
      <c r="W978" s="579"/>
      <c r="X978" s="579"/>
      <c r="Y978" s="579"/>
      <c r="Z978" s="579"/>
    </row>
    <row r="979" spans="1:26" ht="12.75" customHeight="1">
      <c r="A979" s="579"/>
      <c r="B979" s="579"/>
      <c r="C979" s="579"/>
      <c r="D979" s="579"/>
      <c r="E979" s="579"/>
      <c r="F979" s="579"/>
      <c r="G979" s="579"/>
      <c r="H979" s="579"/>
      <c r="I979" s="579"/>
      <c r="J979" s="579"/>
      <c r="K979" s="579"/>
      <c r="L979" s="579"/>
      <c r="M979" s="579"/>
      <c r="N979" s="579"/>
      <c r="O979" s="579"/>
      <c r="P979" s="579"/>
      <c r="Q979" s="579"/>
      <c r="R979" s="579"/>
      <c r="S979" s="579"/>
      <c r="T979" s="579"/>
      <c r="U979" s="579"/>
      <c r="V979" s="579"/>
      <c r="W979" s="579"/>
      <c r="X979" s="579"/>
      <c r="Y979" s="579"/>
      <c r="Z979" s="579"/>
    </row>
    <row r="980" spans="1:26" ht="12.75" customHeight="1">
      <c r="A980" s="579"/>
      <c r="B980" s="579"/>
      <c r="C980" s="579"/>
      <c r="D980" s="579"/>
      <c r="E980" s="579"/>
      <c r="F980" s="579"/>
      <c r="G980" s="579"/>
      <c r="H980" s="579"/>
      <c r="I980" s="579"/>
      <c r="J980" s="579"/>
      <c r="K980" s="579"/>
      <c r="L980" s="579"/>
      <c r="M980" s="579"/>
      <c r="N980" s="579"/>
      <c r="O980" s="579"/>
      <c r="P980" s="579"/>
      <c r="Q980" s="579"/>
      <c r="R980" s="579"/>
      <c r="S980" s="579"/>
      <c r="T980" s="579"/>
      <c r="U980" s="579"/>
      <c r="V980" s="579"/>
      <c r="W980" s="579"/>
      <c r="X980" s="579"/>
      <c r="Y980" s="579"/>
      <c r="Z980" s="579"/>
    </row>
    <row r="981" spans="1:26" ht="12.75" customHeight="1">
      <c r="A981" s="579"/>
      <c r="B981" s="579"/>
      <c r="C981" s="579"/>
      <c r="D981" s="579"/>
      <c r="E981" s="579"/>
      <c r="F981" s="579"/>
      <c r="G981" s="579"/>
      <c r="H981" s="579"/>
      <c r="I981" s="579"/>
      <c r="J981" s="579"/>
      <c r="K981" s="579"/>
      <c r="L981" s="579"/>
      <c r="M981" s="579"/>
      <c r="N981" s="579"/>
      <c r="O981" s="579"/>
      <c r="P981" s="579"/>
      <c r="Q981" s="579"/>
      <c r="R981" s="579"/>
      <c r="S981" s="579"/>
      <c r="T981" s="579"/>
      <c r="U981" s="579"/>
      <c r="V981" s="579"/>
      <c r="W981" s="579"/>
      <c r="X981" s="579"/>
      <c r="Y981" s="579"/>
      <c r="Z981" s="579"/>
    </row>
    <row r="982" spans="1:26" ht="12.75" customHeight="1">
      <c r="A982" s="579"/>
      <c r="B982" s="579"/>
      <c r="C982" s="579"/>
      <c r="D982" s="579"/>
      <c r="E982" s="579"/>
      <c r="F982" s="579"/>
      <c r="G982" s="579"/>
      <c r="H982" s="579"/>
      <c r="I982" s="579"/>
      <c r="J982" s="579"/>
      <c r="K982" s="579"/>
      <c r="L982" s="579"/>
      <c r="M982" s="579"/>
      <c r="N982" s="579"/>
      <c r="O982" s="579"/>
      <c r="P982" s="579"/>
      <c r="Q982" s="579"/>
      <c r="R982" s="579"/>
      <c r="S982" s="579"/>
      <c r="T982" s="579"/>
      <c r="U982" s="579"/>
      <c r="V982" s="579"/>
      <c r="W982" s="579"/>
      <c r="X982" s="579"/>
      <c r="Y982" s="579"/>
      <c r="Z982" s="579"/>
    </row>
    <row r="983" spans="1:26" ht="12.75" customHeight="1">
      <c r="A983" s="579"/>
      <c r="B983" s="579"/>
      <c r="C983" s="579"/>
      <c r="D983" s="579"/>
      <c r="E983" s="579"/>
      <c r="F983" s="579"/>
      <c r="G983" s="579"/>
      <c r="H983" s="579"/>
      <c r="I983" s="579"/>
      <c r="J983" s="579"/>
      <c r="K983" s="579"/>
      <c r="L983" s="579"/>
      <c r="M983" s="579"/>
      <c r="N983" s="579"/>
      <c r="O983" s="579"/>
      <c r="P983" s="579"/>
      <c r="Q983" s="579"/>
      <c r="R983" s="579"/>
      <c r="S983" s="579"/>
      <c r="T983" s="579"/>
      <c r="U983" s="579"/>
      <c r="V983" s="579"/>
      <c r="W983" s="579"/>
      <c r="X983" s="579"/>
      <c r="Y983" s="579"/>
      <c r="Z983" s="579"/>
    </row>
    <row r="984" spans="1:26" ht="12.75" customHeight="1">
      <c r="A984" s="579"/>
      <c r="B984" s="579"/>
      <c r="C984" s="579"/>
      <c r="D984" s="579"/>
      <c r="E984" s="579"/>
      <c r="F984" s="579"/>
      <c r="G984" s="579"/>
      <c r="H984" s="579"/>
      <c r="I984" s="579"/>
      <c r="J984" s="579"/>
      <c r="K984" s="579"/>
      <c r="L984" s="579"/>
      <c r="M984" s="579"/>
      <c r="N984" s="579"/>
      <c r="O984" s="579"/>
      <c r="P984" s="579"/>
      <c r="Q984" s="579"/>
      <c r="R984" s="579"/>
      <c r="S984" s="579"/>
      <c r="T984" s="579"/>
      <c r="U984" s="579"/>
      <c r="V984" s="579"/>
      <c r="W984" s="579"/>
      <c r="X984" s="579"/>
      <c r="Y984" s="579"/>
      <c r="Z984" s="579"/>
    </row>
    <row r="985" spans="1:26" ht="12.75" customHeight="1">
      <c r="A985" s="579"/>
      <c r="B985" s="579"/>
      <c r="C985" s="579"/>
      <c r="D985" s="579"/>
      <c r="E985" s="579"/>
      <c r="F985" s="579"/>
      <c r="G985" s="579"/>
      <c r="H985" s="579"/>
      <c r="I985" s="579"/>
      <c r="J985" s="579"/>
      <c r="K985" s="579"/>
      <c r="L985" s="579"/>
      <c r="M985" s="579"/>
      <c r="N985" s="579"/>
      <c r="O985" s="579"/>
      <c r="P985" s="579"/>
      <c r="Q985" s="579"/>
      <c r="R985" s="579"/>
      <c r="S985" s="579"/>
      <c r="T985" s="579"/>
      <c r="U985" s="579"/>
      <c r="V985" s="579"/>
      <c r="W985" s="579"/>
      <c r="X985" s="579"/>
      <c r="Y985" s="579"/>
      <c r="Z985" s="579"/>
    </row>
    <row r="986" spans="1:26" ht="12.75" customHeight="1">
      <c r="A986" s="579"/>
      <c r="B986" s="579"/>
      <c r="C986" s="579"/>
      <c r="D986" s="579"/>
      <c r="E986" s="579"/>
      <c r="F986" s="579"/>
      <c r="G986" s="579"/>
      <c r="H986" s="579"/>
      <c r="I986" s="579"/>
      <c r="J986" s="579"/>
      <c r="K986" s="579"/>
      <c r="L986" s="579"/>
      <c r="M986" s="579"/>
      <c r="N986" s="579"/>
      <c r="O986" s="579"/>
      <c r="P986" s="579"/>
      <c r="Q986" s="579"/>
      <c r="R986" s="579"/>
      <c r="S986" s="579"/>
      <c r="T986" s="579"/>
      <c r="U986" s="579"/>
      <c r="V986" s="579"/>
      <c r="W986" s="579"/>
      <c r="X986" s="579"/>
      <c r="Y986" s="579"/>
      <c r="Z986" s="579"/>
    </row>
    <row r="987" spans="1:26" ht="12.75" customHeight="1">
      <c r="A987" s="579"/>
      <c r="B987" s="579"/>
      <c r="C987" s="579"/>
      <c r="D987" s="579"/>
      <c r="E987" s="579"/>
      <c r="F987" s="579"/>
      <c r="G987" s="579"/>
      <c r="H987" s="579"/>
      <c r="I987" s="579"/>
      <c r="J987" s="579"/>
      <c r="K987" s="579"/>
      <c r="L987" s="579"/>
      <c r="M987" s="579"/>
      <c r="N987" s="579"/>
      <c r="O987" s="579"/>
      <c r="P987" s="579"/>
      <c r="Q987" s="579"/>
      <c r="R987" s="579"/>
      <c r="S987" s="579"/>
      <c r="T987" s="579"/>
      <c r="U987" s="579"/>
      <c r="V987" s="579"/>
      <c r="W987" s="579"/>
      <c r="X987" s="579"/>
      <c r="Y987" s="579"/>
      <c r="Z987" s="579"/>
    </row>
    <row r="988" spans="1:26" ht="12.75" customHeight="1">
      <c r="A988" s="579"/>
      <c r="B988" s="579"/>
      <c r="C988" s="579"/>
      <c r="D988" s="579"/>
      <c r="E988" s="579"/>
      <c r="F988" s="579"/>
      <c r="G988" s="579"/>
      <c r="H988" s="579"/>
      <c r="I988" s="579"/>
      <c r="J988" s="579"/>
      <c r="K988" s="579"/>
      <c r="L988" s="579"/>
      <c r="M988" s="579"/>
      <c r="N988" s="579"/>
      <c r="O988" s="579"/>
      <c r="P988" s="579"/>
      <c r="Q988" s="579"/>
      <c r="R988" s="579"/>
      <c r="S988" s="579"/>
      <c r="T988" s="579"/>
      <c r="U988" s="579"/>
      <c r="V988" s="579"/>
      <c r="W988" s="579"/>
      <c r="X988" s="579"/>
      <c r="Y988" s="579"/>
      <c r="Z988" s="579"/>
    </row>
    <row r="989" spans="1:26" ht="12.75" customHeight="1">
      <c r="A989" s="579"/>
      <c r="B989" s="579"/>
      <c r="C989" s="579"/>
      <c r="D989" s="579"/>
      <c r="E989" s="579"/>
      <c r="F989" s="579"/>
      <c r="G989" s="579"/>
      <c r="H989" s="579"/>
      <c r="I989" s="579"/>
      <c r="J989" s="579"/>
      <c r="K989" s="579"/>
      <c r="L989" s="579"/>
      <c r="M989" s="579"/>
      <c r="N989" s="579"/>
      <c r="O989" s="579"/>
      <c r="P989" s="579"/>
      <c r="Q989" s="579"/>
      <c r="R989" s="579"/>
      <c r="S989" s="579"/>
      <c r="T989" s="579"/>
      <c r="U989" s="579"/>
      <c r="V989" s="579"/>
      <c r="W989" s="579"/>
      <c r="X989" s="579"/>
      <c r="Y989" s="579"/>
      <c r="Z989" s="579"/>
    </row>
    <row r="990" spans="1:26" ht="12.75" customHeight="1">
      <c r="A990" s="579"/>
      <c r="B990" s="579"/>
      <c r="C990" s="579"/>
      <c r="D990" s="579"/>
      <c r="E990" s="579"/>
      <c r="F990" s="579"/>
      <c r="G990" s="579"/>
      <c r="H990" s="579"/>
      <c r="I990" s="579"/>
      <c r="J990" s="579"/>
      <c r="K990" s="579"/>
      <c r="L990" s="579"/>
      <c r="M990" s="579"/>
      <c r="N990" s="579"/>
      <c r="O990" s="579"/>
      <c r="P990" s="579"/>
      <c r="Q990" s="579"/>
      <c r="R990" s="579"/>
      <c r="S990" s="579"/>
      <c r="T990" s="579"/>
      <c r="U990" s="579"/>
      <c r="V990" s="579"/>
      <c r="W990" s="579"/>
      <c r="X990" s="579"/>
      <c r="Y990" s="579"/>
      <c r="Z990" s="579"/>
    </row>
    <row r="991" spans="1:26" ht="12.75" customHeight="1">
      <c r="A991" s="579"/>
      <c r="B991" s="579"/>
      <c r="C991" s="579"/>
      <c r="D991" s="579"/>
      <c r="E991" s="579"/>
      <c r="F991" s="579"/>
      <c r="G991" s="579"/>
      <c r="H991" s="579"/>
      <c r="I991" s="579"/>
      <c r="J991" s="579"/>
      <c r="K991" s="579"/>
      <c r="L991" s="579"/>
      <c r="M991" s="579"/>
      <c r="N991" s="579"/>
      <c r="O991" s="579"/>
      <c r="P991" s="579"/>
      <c r="Q991" s="579"/>
      <c r="R991" s="579"/>
      <c r="S991" s="579"/>
      <c r="T991" s="579"/>
      <c r="U991" s="579"/>
      <c r="V991" s="579"/>
      <c r="W991" s="579"/>
      <c r="X991" s="579"/>
      <c r="Y991" s="579"/>
      <c r="Z991" s="579"/>
    </row>
    <row r="992" spans="1:26" ht="12.75" customHeight="1">
      <c r="A992" s="579"/>
      <c r="B992" s="579"/>
      <c r="C992" s="579"/>
      <c r="D992" s="579"/>
      <c r="E992" s="579"/>
      <c r="F992" s="579"/>
      <c r="G992" s="579"/>
      <c r="H992" s="579"/>
      <c r="I992" s="579"/>
      <c r="J992" s="579"/>
      <c r="K992" s="579"/>
      <c r="L992" s="579"/>
      <c r="M992" s="579"/>
      <c r="N992" s="579"/>
      <c r="O992" s="579"/>
      <c r="P992" s="579"/>
      <c r="Q992" s="579"/>
      <c r="R992" s="579"/>
      <c r="S992" s="579"/>
      <c r="T992" s="579"/>
      <c r="U992" s="579"/>
      <c r="V992" s="579"/>
      <c r="W992" s="579"/>
      <c r="X992" s="579"/>
      <c r="Y992" s="579"/>
      <c r="Z992" s="579"/>
    </row>
    <row r="993" spans="1:26" ht="12.75" customHeight="1">
      <c r="A993" s="579"/>
      <c r="B993" s="579"/>
      <c r="C993" s="579"/>
      <c r="D993" s="579"/>
      <c r="E993" s="579"/>
      <c r="F993" s="579"/>
      <c r="G993" s="579"/>
      <c r="H993" s="579"/>
      <c r="I993" s="579"/>
      <c r="J993" s="579"/>
      <c r="K993" s="579"/>
      <c r="L993" s="579"/>
      <c r="M993" s="579"/>
      <c r="N993" s="579"/>
      <c r="O993" s="579"/>
      <c r="P993" s="579"/>
      <c r="Q993" s="579"/>
      <c r="R993" s="579"/>
      <c r="S993" s="579"/>
      <c r="T993" s="579"/>
      <c r="U993" s="579"/>
      <c r="V993" s="579"/>
      <c r="W993" s="579"/>
      <c r="X993" s="579"/>
      <c r="Y993" s="579"/>
      <c r="Z993" s="579"/>
    </row>
    <row r="994" spans="1:26" ht="12.75" customHeight="1">
      <c r="A994" s="579"/>
      <c r="B994" s="579"/>
      <c r="C994" s="579"/>
      <c r="D994" s="579"/>
      <c r="E994" s="579"/>
      <c r="F994" s="579"/>
      <c r="G994" s="579"/>
      <c r="H994" s="579"/>
      <c r="I994" s="579"/>
      <c r="J994" s="579"/>
      <c r="K994" s="579"/>
      <c r="L994" s="579"/>
      <c r="M994" s="579"/>
      <c r="N994" s="579"/>
      <c r="O994" s="579"/>
      <c r="P994" s="579"/>
      <c r="Q994" s="579"/>
      <c r="R994" s="579"/>
      <c r="S994" s="579"/>
      <c r="T994" s="579"/>
      <c r="U994" s="579"/>
      <c r="V994" s="579"/>
      <c r="W994" s="579"/>
      <c r="X994" s="579"/>
      <c r="Y994" s="579"/>
      <c r="Z994" s="579"/>
    </row>
    <row r="995" spans="1:26" ht="12.75" customHeight="1">
      <c r="A995" s="579"/>
      <c r="B995" s="579"/>
      <c r="C995" s="579"/>
      <c r="D995" s="579"/>
      <c r="E995" s="579"/>
      <c r="F995" s="579"/>
      <c r="G995" s="579"/>
      <c r="H995" s="579"/>
      <c r="I995" s="579"/>
      <c r="J995" s="579"/>
      <c r="K995" s="579"/>
      <c r="L995" s="579"/>
      <c r="M995" s="579"/>
      <c r="N995" s="579"/>
      <c r="O995" s="579"/>
      <c r="P995" s="579"/>
      <c r="Q995" s="579"/>
      <c r="R995" s="579"/>
      <c r="S995" s="579"/>
      <c r="T995" s="579"/>
      <c r="U995" s="579"/>
      <c r="V995" s="579"/>
      <c r="W995" s="579"/>
      <c r="X995" s="579"/>
      <c r="Y995" s="579"/>
      <c r="Z995" s="579"/>
    </row>
    <row r="996" spans="1:26" ht="12.75" customHeight="1">
      <c r="A996" s="579"/>
      <c r="B996" s="579"/>
      <c r="C996" s="579"/>
      <c r="D996" s="579"/>
      <c r="E996" s="579"/>
      <c r="F996" s="579"/>
      <c r="G996" s="579"/>
      <c r="H996" s="579"/>
      <c r="I996" s="579"/>
      <c r="J996" s="579"/>
      <c r="K996" s="579"/>
      <c r="L996" s="579"/>
      <c r="M996" s="579"/>
      <c r="N996" s="579"/>
      <c r="O996" s="579"/>
      <c r="P996" s="579"/>
      <c r="Q996" s="579"/>
      <c r="R996" s="579"/>
      <c r="S996" s="579"/>
      <c r="T996" s="579"/>
      <c r="U996" s="579"/>
      <c r="V996" s="579"/>
      <c r="W996" s="579"/>
      <c r="X996" s="579"/>
      <c r="Y996" s="579"/>
      <c r="Z996" s="579"/>
    </row>
    <row r="997" spans="1:26" ht="12.75" customHeight="1">
      <c r="A997" s="579"/>
      <c r="B997" s="579"/>
      <c r="C997" s="579"/>
      <c r="D997" s="579"/>
      <c r="E997" s="579"/>
      <c r="F997" s="579"/>
      <c r="G997" s="579"/>
      <c r="H997" s="579"/>
      <c r="I997" s="579"/>
      <c r="J997" s="579"/>
      <c r="K997" s="579"/>
      <c r="L997" s="579"/>
      <c r="M997" s="579"/>
      <c r="N997" s="579"/>
      <c r="O997" s="579"/>
      <c r="P997" s="579"/>
      <c r="Q997" s="579"/>
      <c r="R997" s="579"/>
      <c r="S997" s="579"/>
      <c r="T997" s="579"/>
      <c r="U997" s="579"/>
      <c r="V997" s="579"/>
      <c r="W997" s="579"/>
      <c r="X997" s="579"/>
      <c r="Y997" s="579"/>
      <c r="Z997" s="579"/>
    </row>
    <row r="998" spans="1:26" ht="12.75" customHeight="1">
      <c r="A998" s="579"/>
      <c r="B998" s="579"/>
      <c r="C998" s="579"/>
      <c r="D998" s="579"/>
      <c r="E998" s="579"/>
      <c r="F998" s="579"/>
      <c r="G998" s="579"/>
      <c r="H998" s="579"/>
      <c r="I998" s="579"/>
      <c r="J998" s="579"/>
      <c r="K998" s="579"/>
      <c r="L998" s="579"/>
      <c r="M998" s="579"/>
      <c r="N998" s="579"/>
      <c r="O998" s="579"/>
      <c r="P998" s="579"/>
      <c r="Q998" s="579"/>
      <c r="R998" s="579"/>
      <c r="S998" s="579"/>
      <c r="T998" s="579"/>
      <c r="U998" s="579"/>
      <c r="V998" s="579"/>
      <c r="W998" s="579"/>
      <c r="X998" s="579"/>
      <c r="Y998" s="579"/>
      <c r="Z998" s="579"/>
    </row>
    <row r="999" spans="1:26" ht="12.75" customHeight="1">
      <c r="A999" s="579"/>
      <c r="B999" s="579"/>
      <c r="C999" s="579"/>
      <c r="D999" s="579"/>
      <c r="E999" s="579"/>
      <c r="F999" s="579"/>
      <c r="G999" s="579"/>
      <c r="H999" s="579"/>
      <c r="I999" s="579"/>
      <c r="J999" s="579"/>
      <c r="K999" s="579"/>
      <c r="L999" s="579"/>
      <c r="M999" s="579"/>
      <c r="N999" s="579"/>
      <c r="O999" s="579"/>
      <c r="P999" s="579"/>
      <c r="Q999" s="579"/>
      <c r="R999" s="579"/>
      <c r="S999" s="579"/>
      <c r="T999" s="579"/>
      <c r="U999" s="579"/>
      <c r="V999" s="579"/>
      <c r="W999" s="579"/>
      <c r="X999" s="579"/>
      <c r="Y999" s="579"/>
      <c r="Z999" s="579"/>
    </row>
    <row r="1000" spans="1:26" ht="12.75" customHeight="1">
      <c r="A1000" s="579"/>
      <c r="B1000" s="579"/>
      <c r="C1000" s="579"/>
      <c r="D1000" s="579"/>
      <c r="E1000" s="579"/>
      <c r="F1000" s="579"/>
      <c r="G1000" s="579"/>
      <c r="H1000" s="579"/>
      <c r="I1000" s="579"/>
      <c r="J1000" s="579"/>
      <c r="K1000" s="579"/>
      <c r="L1000" s="579"/>
      <c r="M1000" s="579"/>
      <c r="N1000" s="579"/>
      <c r="O1000" s="579"/>
      <c r="P1000" s="579"/>
      <c r="Q1000" s="579"/>
      <c r="R1000" s="579"/>
      <c r="S1000" s="579"/>
      <c r="T1000" s="579"/>
      <c r="U1000" s="579"/>
      <c r="V1000" s="579"/>
      <c r="W1000" s="579"/>
      <c r="X1000" s="579"/>
      <c r="Y1000" s="579"/>
      <c r="Z1000" s="579"/>
    </row>
  </sheetData>
  <autoFilter ref="A2:M85" xr:uid="{00000000-0009-0000-0000-000003000000}"/>
  <pageMargins left="0.75" right="0.75" top="1" bottom="1" header="0" footer="0"/>
  <pageSetup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baseColWidth="10" defaultColWidth="14.42578125" defaultRowHeight="15" customHeight="1"/>
  <cols>
    <col min="1" max="1" width="105" customWidth="1"/>
    <col min="2" max="2" width="13.5703125" customWidth="1"/>
    <col min="3" max="3" width="8.5703125" customWidth="1"/>
    <col min="4" max="26" width="11.42578125" customWidth="1"/>
  </cols>
  <sheetData>
    <row r="1" spans="1:26" ht="11.25" customHeight="1">
      <c r="A1" s="585" t="s">
        <v>1098</v>
      </c>
      <c r="B1" s="74"/>
      <c r="C1" s="74"/>
      <c r="D1" s="585" t="s">
        <v>1099</v>
      </c>
      <c r="E1" s="74"/>
      <c r="F1" s="585" t="s">
        <v>1100</v>
      </c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</row>
    <row r="2" spans="1:26" ht="11.25" customHeight="1">
      <c r="A2" s="586" t="s">
        <v>8</v>
      </c>
      <c r="B2" s="74"/>
      <c r="C2" s="74"/>
      <c r="D2" s="587" t="s">
        <v>61</v>
      </c>
      <c r="E2" s="74"/>
      <c r="F2" s="587" t="s">
        <v>113</v>
      </c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</row>
    <row r="3" spans="1:26" ht="11.25" customHeight="1">
      <c r="A3" s="586" t="s">
        <v>1101</v>
      </c>
      <c r="B3" s="74"/>
      <c r="C3" s="74"/>
      <c r="D3" s="587" t="s">
        <v>1102</v>
      </c>
      <c r="E3" s="74"/>
      <c r="F3" s="587" t="s">
        <v>1103</v>
      </c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</row>
    <row r="4" spans="1:26" ht="11.25" customHeight="1">
      <c r="A4" s="586" t="s">
        <v>1104</v>
      </c>
      <c r="B4" s="74"/>
      <c r="C4" s="74"/>
      <c r="D4" s="587" t="s">
        <v>1105</v>
      </c>
      <c r="E4" s="74"/>
      <c r="F4" s="587" t="s">
        <v>1106</v>
      </c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</row>
    <row r="5" spans="1:26" ht="11.25" customHeight="1">
      <c r="A5" s="586" t="s">
        <v>1107</v>
      </c>
      <c r="B5" s="74"/>
      <c r="C5" s="74"/>
      <c r="D5" s="74" t="s">
        <v>1108</v>
      </c>
      <c r="E5" s="74"/>
      <c r="F5" s="587" t="s">
        <v>1109</v>
      </c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</row>
    <row r="6" spans="1:26" ht="11.25" customHeight="1">
      <c r="A6" s="588"/>
      <c r="B6" s="74"/>
      <c r="C6" s="74"/>
      <c r="D6" s="74"/>
      <c r="E6" s="74"/>
      <c r="F6" s="587" t="s">
        <v>1110</v>
      </c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</row>
    <row r="7" spans="1:26" ht="11.25" customHeight="1">
      <c r="A7" s="585" t="s">
        <v>1111</v>
      </c>
      <c r="B7" s="74"/>
      <c r="C7" s="74"/>
      <c r="D7" s="585" t="s">
        <v>110</v>
      </c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</row>
    <row r="8" spans="1:26" ht="11.25" customHeight="1">
      <c r="A8" s="589" t="s">
        <v>1112</v>
      </c>
      <c r="B8" s="74"/>
      <c r="C8" s="74"/>
      <c r="D8" s="590" t="s">
        <v>1113</v>
      </c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</row>
    <row r="9" spans="1:26" ht="11.25" customHeight="1">
      <c r="A9" s="589" t="s">
        <v>1114</v>
      </c>
      <c r="B9" s="74"/>
      <c r="C9" s="74"/>
      <c r="D9" s="590" t="s">
        <v>1115</v>
      </c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</row>
    <row r="10" spans="1:26" ht="11.25" customHeight="1">
      <c r="A10" s="589" t="s">
        <v>1116</v>
      </c>
      <c r="B10" s="74"/>
      <c r="C10" s="74"/>
      <c r="D10" s="590" t="s">
        <v>1117</v>
      </c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</row>
    <row r="11" spans="1:26" ht="11.25" customHeight="1">
      <c r="A11" s="589" t="s">
        <v>1118</v>
      </c>
      <c r="B11" s="74"/>
      <c r="C11" s="74"/>
      <c r="D11" s="590" t="s">
        <v>1119</v>
      </c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</row>
    <row r="12" spans="1:26" ht="11.25" customHeight="1">
      <c r="A12" s="589" t="s">
        <v>10</v>
      </c>
      <c r="B12" s="74"/>
      <c r="C12" s="74"/>
      <c r="D12" s="590" t="s">
        <v>1120</v>
      </c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</row>
    <row r="13" spans="1:26" ht="11.25" customHeight="1">
      <c r="A13" s="589" t="s">
        <v>1121</v>
      </c>
      <c r="B13" s="74"/>
      <c r="C13" s="74"/>
      <c r="D13" s="590" t="s">
        <v>1122</v>
      </c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</row>
    <row r="14" spans="1:26" ht="11.25" customHeight="1">
      <c r="A14" s="589" t="s">
        <v>1123</v>
      </c>
      <c r="B14" s="74"/>
      <c r="C14" s="74"/>
      <c r="D14" s="590" t="s">
        <v>1124</v>
      </c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</row>
    <row r="15" spans="1:26" ht="11.25" customHeight="1">
      <c r="A15" s="589" t="s">
        <v>1125</v>
      </c>
      <c r="B15" s="74"/>
      <c r="C15" s="74"/>
      <c r="D15" s="590" t="s">
        <v>1126</v>
      </c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</row>
    <row r="16" spans="1:26" ht="11.25" customHeight="1">
      <c r="A16" s="589" t="s">
        <v>1127</v>
      </c>
      <c r="B16" s="74"/>
      <c r="C16" s="74"/>
      <c r="D16" s="590" t="s">
        <v>1128</v>
      </c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</row>
    <row r="17" spans="1:26" ht="11.25" customHeight="1">
      <c r="A17" s="589" t="s">
        <v>1129</v>
      </c>
      <c r="B17" s="74"/>
      <c r="C17" s="74"/>
      <c r="D17" s="590" t="s">
        <v>1130</v>
      </c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</row>
    <row r="18" spans="1:26" ht="11.25" customHeight="1">
      <c r="A18" s="589" t="s">
        <v>1131</v>
      </c>
      <c r="B18" s="74"/>
      <c r="C18" s="74"/>
      <c r="D18" s="590" t="s">
        <v>1132</v>
      </c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</row>
    <row r="19" spans="1:26" ht="11.25" customHeight="1">
      <c r="A19" s="589" t="s">
        <v>1133</v>
      </c>
      <c r="B19" s="74"/>
      <c r="C19" s="74"/>
      <c r="D19" s="590" t="s">
        <v>1134</v>
      </c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</row>
    <row r="20" spans="1:26" ht="11.25" customHeight="1">
      <c r="A20" s="589" t="s">
        <v>1135</v>
      </c>
      <c r="B20" s="74"/>
      <c r="C20" s="74"/>
      <c r="D20" s="590" t="s">
        <v>1094</v>
      </c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</row>
    <row r="21" spans="1:26" ht="11.25" customHeight="1">
      <c r="A21" s="589" t="s">
        <v>1136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</row>
    <row r="22" spans="1:26" ht="11.25" customHeight="1">
      <c r="A22" s="589" t="s">
        <v>1137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</row>
    <row r="23" spans="1:26" ht="11.25" customHeight="1">
      <c r="A23" s="589" t="s">
        <v>1138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</row>
    <row r="24" spans="1:26" ht="11.25" customHeight="1">
      <c r="A24" s="589" t="s">
        <v>1139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</row>
    <row r="25" spans="1:26" ht="11.25" customHeight="1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</row>
    <row r="26" spans="1:26" ht="11.25" customHeight="1">
      <c r="A26" s="585" t="s">
        <v>1140</v>
      </c>
      <c r="B26" s="585" t="s">
        <v>1141</v>
      </c>
      <c r="C26" s="585" t="s">
        <v>1142</v>
      </c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</row>
    <row r="27" spans="1:26" ht="11.25" customHeight="1">
      <c r="A27" s="589" t="s">
        <v>384</v>
      </c>
      <c r="B27" s="589" t="s">
        <v>1143</v>
      </c>
      <c r="C27" s="589" t="s">
        <v>1144</v>
      </c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</row>
    <row r="28" spans="1:26" ht="11.25" customHeight="1">
      <c r="A28" s="589" t="s">
        <v>1145</v>
      </c>
      <c r="B28" s="589" t="s">
        <v>1146</v>
      </c>
      <c r="C28" s="589" t="s">
        <v>1147</v>
      </c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</row>
    <row r="29" spans="1:26" ht="11.25" customHeight="1">
      <c r="A29" s="589" t="s">
        <v>1148</v>
      </c>
      <c r="B29" s="589" t="s">
        <v>1149</v>
      </c>
      <c r="C29" s="589" t="s">
        <v>1150</v>
      </c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</row>
    <row r="30" spans="1:26" ht="11.25" customHeight="1">
      <c r="A30" s="589" t="s">
        <v>1151</v>
      </c>
      <c r="B30" s="589" t="s">
        <v>1152</v>
      </c>
      <c r="C30" s="589" t="s">
        <v>1153</v>
      </c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</row>
    <row r="31" spans="1:26" ht="11.25" customHeight="1">
      <c r="A31" s="589" t="s">
        <v>1154</v>
      </c>
      <c r="B31" s="589" t="s">
        <v>1155</v>
      </c>
      <c r="C31" s="589" t="s">
        <v>1156</v>
      </c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</row>
    <row r="32" spans="1:26" ht="11.25" customHeight="1">
      <c r="A32" s="589" t="s">
        <v>1157</v>
      </c>
      <c r="B32" s="589" t="s">
        <v>1158</v>
      </c>
      <c r="C32" s="589" t="s">
        <v>1159</v>
      </c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</row>
    <row r="33" spans="1:26" ht="11.25" customHeight="1">
      <c r="A33" s="589" t="s">
        <v>1160</v>
      </c>
      <c r="B33" s="589" t="s">
        <v>1161</v>
      </c>
      <c r="C33" s="589" t="s">
        <v>1162</v>
      </c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</row>
    <row r="34" spans="1:26" ht="11.25" customHeight="1">
      <c r="A34" s="589" t="s">
        <v>1163</v>
      </c>
      <c r="B34" s="589" t="s">
        <v>1164</v>
      </c>
      <c r="C34" s="589" t="s">
        <v>1165</v>
      </c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</row>
    <row r="35" spans="1:26" ht="11.25" customHeight="1">
      <c r="A35" s="589" t="s">
        <v>1166</v>
      </c>
      <c r="B35" s="589" t="s">
        <v>1167</v>
      </c>
      <c r="C35" s="589" t="s">
        <v>1168</v>
      </c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</row>
    <row r="36" spans="1:26" ht="11.25" customHeight="1">
      <c r="A36" s="589" t="s">
        <v>1169</v>
      </c>
      <c r="B36" s="589" t="s">
        <v>1170</v>
      </c>
      <c r="C36" s="589" t="s">
        <v>1171</v>
      </c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</row>
    <row r="37" spans="1:26" ht="11.25" customHeight="1">
      <c r="A37" s="589" t="s">
        <v>1172</v>
      </c>
      <c r="B37" s="589" t="s">
        <v>1173</v>
      </c>
      <c r="C37" s="589" t="s">
        <v>1174</v>
      </c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</row>
    <row r="38" spans="1:26" ht="11.25" customHeight="1">
      <c r="A38" s="589" t="s">
        <v>1175</v>
      </c>
      <c r="B38" s="589" t="s">
        <v>1176</v>
      </c>
      <c r="C38" s="589" t="s">
        <v>1177</v>
      </c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</row>
    <row r="39" spans="1:26" ht="11.25" customHeight="1">
      <c r="A39" s="589" t="s">
        <v>1178</v>
      </c>
      <c r="B39" s="589" t="s">
        <v>1179</v>
      </c>
      <c r="C39" s="589" t="s">
        <v>1180</v>
      </c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</row>
    <row r="40" spans="1:26" ht="11.25" customHeight="1">
      <c r="A40" s="589" t="s">
        <v>1181</v>
      </c>
      <c r="B40" s="589" t="s">
        <v>1182</v>
      </c>
      <c r="C40" s="589" t="s">
        <v>1183</v>
      </c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</row>
    <row r="41" spans="1:26" ht="11.25" customHeight="1">
      <c r="A41" s="589" t="s">
        <v>403</v>
      </c>
      <c r="B41" s="589" t="s">
        <v>1184</v>
      </c>
      <c r="C41" s="589" t="s">
        <v>1185</v>
      </c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</row>
    <row r="42" spans="1:26" ht="11.25" customHeight="1">
      <c r="A42" s="589" t="s">
        <v>1186</v>
      </c>
      <c r="B42" s="589" t="s">
        <v>1187</v>
      </c>
      <c r="C42" s="589" t="s">
        <v>1188</v>
      </c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</row>
    <row r="43" spans="1:26" ht="11.25" customHeight="1">
      <c r="A43" s="589" t="s">
        <v>1189</v>
      </c>
      <c r="B43" s="589" t="s">
        <v>1190</v>
      </c>
      <c r="C43" s="589" t="s">
        <v>1191</v>
      </c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</row>
    <row r="44" spans="1:26" ht="11.25" customHeight="1">
      <c r="A44" s="589" t="s">
        <v>265</v>
      </c>
      <c r="B44" s="589" t="s">
        <v>1192</v>
      </c>
      <c r="C44" s="589" t="s">
        <v>1193</v>
      </c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</row>
    <row r="45" spans="1:26" ht="11.25" customHeight="1">
      <c r="A45" s="589" t="s">
        <v>1194</v>
      </c>
      <c r="B45" s="589" t="s">
        <v>1195</v>
      </c>
      <c r="C45" s="589" t="s">
        <v>1196</v>
      </c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</row>
    <row r="46" spans="1:26" ht="11.25" customHeight="1">
      <c r="A46" s="589" t="s">
        <v>529</v>
      </c>
      <c r="B46" s="589" t="s">
        <v>1197</v>
      </c>
      <c r="C46" s="589" t="s">
        <v>1198</v>
      </c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</row>
    <row r="47" spans="1:26" ht="11.25" customHeight="1">
      <c r="A47" s="589" t="s">
        <v>1199</v>
      </c>
      <c r="B47" s="589" t="s">
        <v>1200</v>
      </c>
      <c r="C47" s="589" t="s">
        <v>1201</v>
      </c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</row>
    <row r="48" spans="1:26" ht="11.25" customHeight="1">
      <c r="A48" s="589" t="s">
        <v>1202</v>
      </c>
      <c r="B48" s="589" t="s">
        <v>1203</v>
      </c>
      <c r="C48" s="589" t="s">
        <v>1204</v>
      </c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</row>
    <row r="49" spans="1:26" ht="11.25" customHeight="1">
      <c r="A49" s="589" t="s">
        <v>280</v>
      </c>
      <c r="B49" s="589" t="s">
        <v>1205</v>
      </c>
      <c r="C49" s="589" t="s">
        <v>1206</v>
      </c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</row>
    <row r="50" spans="1:26" ht="11.25" customHeight="1">
      <c r="A50" s="589" t="s">
        <v>1207</v>
      </c>
      <c r="B50" s="589" t="s">
        <v>1208</v>
      </c>
      <c r="C50" s="589" t="s">
        <v>1209</v>
      </c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</row>
    <row r="51" spans="1:26" ht="11.25" customHeight="1">
      <c r="A51" s="589" t="s">
        <v>251</v>
      </c>
      <c r="B51" s="589" t="s">
        <v>1210</v>
      </c>
      <c r="C51" s="589" t="s">
        <v>1211</v>
      </c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</row>
    <row r="52" spans="1:26" ht="11.25" customHeight="1">
      <c r="A52" s="589" t="s">
        <v>1212</v>
      </c>
      <c r="B52" s="589" t="s">
        <v>1213</v>
      </c>
      <c r="C52" s="589" t="s">
        <v>1214</v>
      </c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</row>
    <row r="53" spans="1:26" ht="11.25" customHeight="1">
      <c r="A53" s="589" t="s">
        <v>537</v>
      </c>
      <c r="B53" s="589" t="s">
        <v>1215</v>
      </c>
      <c r="C53" s="589" t="s">
        <v>1216</v>
      </c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</row>
    <row r="54" spans="1:26" ht="11.25" customHeight="1">
      <c r="A54" s="589" t="s">
        <v>1217</v>
      </c>
      <c r="B54" s="589" t="s">
        <v>1218</v>
      </c>
      <c r="C54" s="589" t="s">
        <v>1219</v>
      </c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</row>
    <row r="55" spans="1:26" ht="11.25" customHeight="1">
      <c r="A55" s="589" t="s">
        <v>1220</v>
      </c>
      <c r="B55" s="589" t="s">
        <v>1221</v>
      </c>
      <c r="C55" s="589" t="s">
        <v>1222</v>
      </c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</row>
    <row r="56" spans="1:26" ht="11.25" customHeight="1">
      <c r="A56" s="589" t="s">
        <v>1223</v>
      </c>
      <c r="B56" s="589" t="s">
        <v>1224</v>
      </c>
      <c r="C56" s="589" t="s">
        <v>1225</v>
      </c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</row>
    <row r="57" spans="1:26" ht="11.25" customHeight="1">
      <c r="A57" s="589" t="s">
        <v>1226</v>
      </c>
      <c r="B57" s="589" t="s">
        <v>1227</v>
      </c>
      <c r="C57" s="589" t="s">
        <v>1228</v>
      </c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</row>
    <row r="58" spans="1:26" ht="11.25" customHeight="1">
      <c r="A58" s="589" t="s">
        <v>637</v>
      </c>
      <c r="B58" s="589" t="s">
        <v>1229</v>
      </c>
      <c r="C58" s="589" t="s">
        <v>1230</v>
      </c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</row>
    <row r="59" spans="1:26" ht="11.25" customHeight="1">
      <c r="A59" s="589" t="s">
        <v>532</v>
      </c>
      <c r="B59" s="589" t="s">
        <v>1231</v>
      </c>
      <c r="C59" s="589" t="s">
        <v>1232</v>
      </c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</row>
    <row r="60" spans="1:26" ht="11.25" customHeight="1">
      <c r="A60" s="589" t="s">
        <v>1233</v>
      </c>
      <c r="B60" s="589" t="s">
        <v>1234</v>
      </c>
      <c r="C60" s="589" t="s">
        <v>1235</v>
      </c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</row>
    <row r="61" spans="1:26" ht="11.25" customHeight="1">
      <c r="A61" s="589" t="s">
        <v>1236</v>
      </c>
      <c r="B61" s="589" t="s">
        <v>1237</v>
      </c>
      <c r="C61" s="589" t="s">
        <v>1238</v>
      </c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</row>
    <row r="62" spans="1:26" ht="11.25" customHeight="1">
      <c r="A62" s="589" t="s">
        <v>1239</v>
      </c>
      <c r="B62" s="589" t="s">
        <v>1240</v>
      </c>
      <c r="C62" s="589" t="s">
        <v>1241</v>
      </c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</row>
    <row r="63" spans="1:26" ht="11.25" customHeight="1">
      <c r="A63" s="589" t="s">
        <v>1242</v>
      </c>
      <c r="B63" s="589" t="s">
        <v>1243</v>
      </c>
      <c r="C63" s="589" t="s">
        <v>1244</v>
      </c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</row>
    <row r="64" spans="1:26" ht="11.25" customHeight="1">
      <c r="A64" s="589" t="s">
        <v>165</v>
      </c>
      <c r="B64" s="589" t="s">
        <v>1245</v>
      </c>
      <c r="C64" s="589" t="s">
        <v>1246</v>
      </c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</row>
    <row r="65" spans="1:26" ht="11.25" customHeight="1">
      <c r="A65" s="589" t="s">
        <v>1247</v>
      </c>
      <c r="B65" s="589" t="s">
        <v>1248</v>
      </c>
      <c r="C65" s="589" t="s">
        <v>1249</v>
      </c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</row>
    <row r="66" spans="1:26" ht="11.25" customHeight="1">
      <c r="A66" s="589" t="s">
        <v>1250</v>
      </c>
      <c r="B66" s="589" t="s">
        <v>1251</v>
      </c>
      <c r="C66" s="589" t="s">
        <v>1252</v>
      </c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</row>
    <row r="67" spans="1:26" ht="11.25" customHeight="1">
      <c r="A67" s="589" t="s">
        <v>1253</v>
      </c>
      <c r="B67" s="589" t="s">
        <v>1254</v>
      </c>
      <c r="C67" s="589" t="s">
        <v>1255</v>
      </c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</row>
    <row r="68" spans="1:26" ht="11.25" customHeight="1">
      <c r="A68" s="589" t="s">
        <v>1256</v>
      </c>
      <c r="B68" s="589" t="s">
        <v>1257</v>
      </c>
      <c r="C68" s="589" t="s">
        <v>1258</v>
      </c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</row>
    <row r="69" spans="1:26" ht="11.25" customHeight="1">
      <c r="A69" s="589" t="s">
        <v>1259</v>
      </c>
      <c r="B69" s="589" t="s">
        <v>1260</v>
      </c>
      <c r="C69" s="589" t="s">
        <v>1261</v>
      </c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</row>
    <row r="70" spans="1:26" ht="11.25" customHeight="1">
      <c r="A70" s="589" t="s">
        <v>1262</v>
      </c>
      <c r="B70" s="589" t="s">
        <v>1263</v>
      </c>
      <c r="C70" s="589" t="s">
        <v>1264</v>
      </c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</row>
    <row r="71" spans="1:26" ht="11.25" customHeight="1">
      <c r="A71" s="589" t="s">
        <v>1265</v>
      </c>
      <c r="B71" s="589" t="s">
        <v>1266</v>
      </c>
      <c r="C71" s="589" t="s">
        <v>1267</v>
      </c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</row>
    <row r="72" spans="1:26" ht="11.25" customHeight="1">
      <c r="A72" s="589" t="s">
        <v>1268</v>
      </c>
      <c r="B72" s="589" t="s">
        <v>1269</v>
      </c>
      <c r="C72" s="589" t="s">
        <v>1270</v>
      </c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</row>
    <row r="73" spans="1:26" ht="11.25" customHeight="1">
      <c r="A73" s="589" t="s">
        <v>1271</v>
      </c>
      <c r="B73" s="589" t="s">
        <v>1272</v>
      </c>
      <c r="C73" s="589" t="s">
        <v>1273</v>
      </c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</row>
    <row r="74" spans="1:26" ht="11.25" customHeight="1">
      <c r="A74" s="589" t="s">
        <v>1274</v>
      </c>
      <c r="B74" s="589" t="s">
        <v>1275</v>
      </c>
      <c r="C74" s="589" t="s">
        <v>1276</v>
      </c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</row>
    <row r="75" spans="1:26" ht="11.25" customHeight="1">
      <c r="A75" s="589" t="s">
        <v>1277</v>
      </c>
      <c r="B75" s="589" t="s">
        <v>1278</v>
      </c>
      <c r="C75" s="589" t="s">
        <v>327</v>
      </c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</row>
    <row r="76" spans="1:26" ht="11.25" customHeight="1">
      <c r="A76" s="589" t="s">
        <v>1279</v>
      </c>
      <c r="B76" s="589" t="s">
        <v>1280</v>
      </c>
      <c r="C76" s="589" t="s">
        <v>1281</v>
      </c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</row>
    <row r="77" spans="1:26" ht="11.25" customHeight="1">
      <c r="A77" s="589" t="s">
        <v>1282</v>
      </c>
      <c r="B77" s="589" t="s">
        <v>1283</v>
      </c>
      <c r="C77" s="589" t="s">
        <v>1284</v>
      </c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</row>
    <row r="78" spans="1:26" ht="11.25" customHeight="1">
      <c r="A78" s="589" t="s">
        <v>159</v>
      </c>
      <c r="B78" s="589" t="s">
        <v>1285</v>
      </c>
      <c r="C78" s="589" t="s">
        <v>1276</v>
      </c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</row>
    <row r="79" spans="1:26" ht="11.25" customHeight="1">
      <c r="A79" s="589" t="s">
        <v>144</v>
      </c>
      <c r="B79" s="589" t="s">
        <v>1286</v>
      </c>
      <c r="C79" s="589" t="s">
        <v>327</v>
      </c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</row>
    <row r="80" spans="1:26" ht="11.25" customHeight="1">
      <c r="A80" s="589" t="s">
        <v>1287</v>
      </c>
      <c r="B80" s="589" t="s">
        <v>1288</v>
      </c>
      <c r="C80" s="589" t="s">
        <v>1281</v>
      </c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</row>
    <row r="81" spans="1:26" ht="11.25" customHeight="1">
      <c r="A81" s="589" t="s">
        <v>274</v>
      </c>
      <c r="B81" s="589" t="s">
        <v>1289</v>
      </c>
      <c r="C81" s="589" t="s">
        <v>1284</v>
      </c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</row>
    <row r="82" spans="1:26" ht="11.25" customHeight="1">
      <c r="A82" s="589" t="s">
        <v>1290</v>
      </c>
      <c r="B82" s="589" t="s">
        <v>1291</v>
      </c>
      <c r="C82" s="589" t="s">
        <v>1292</v>
      </c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</row>
    <row r="83" spans="1:26" ht="11.25" customHeight="1">
      <c r="A83" s="589" t="s">
        <v>1293</v>
      </c>
      <c r="B83" s="589" t="s">
        <v>1294</v>
      </c>
      <c r="C83" s="589" t="s">
        <v>1295</v>
      </c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</row>
    <row r="84" spans="1:26" ht="11.25" customHeight="1">
      <c r="A84" s="589" t="s">
        <v>1296</v>
      </c>
      <c r="B84" s="589" t="s">
        <v>1297</v>
      </c>
      <c r="C84" s="589" t="s">
        <v>1298</v>
      </c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</row>
    <row r="85" spans="1:26" ht="11.25" customHeight="1">
      <c r="A85" s="589" t="s">
        <v>1299</v>
      </c>
      <c r="B85" s="589" t="s">
        <v>1300</v>
      </c>
      <c r="C85" s="589" t="s">
        <v>1301</v>
      </c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</row>
    <row r="86" spans="1:26" ht="11.25" customHeight="1">
      <c r="A86" s="589" t="s">
        <v>1302</v>
      </c>
      <c r="B86" s="589" t="s">
        <v>1303</v>
      </c>
      <c r="C86" s="589" t="s">
        <v>1304</v>
      </c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</row>
    <row r="87" spans="1:26" ht="11.25" customHeight="1">
      <c r="A87" s="589" t="s">
        <v>1305</v>
      </c>
      <c r="B87" s="589" t="s">
        <v>1306</v>
      </c>
      <c r="C87" s="589" t="s">
        <v>1307</v>
      </c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</row>
    <row r="88" spans="1:26" ht="11.25" customHeight="1">
      <c r="A88" s="589" t="s">
        <v>409</v>
      </c>
      <c r="B88" s="589" t="s">
        <v>1308</v>
      </c>
      <c r="C88" s="589" t="s">
        <v>1309</v>
      </c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</row>
    <row r="89" spans="1:26" ht="11.25" customHeight="1">
      <c r="A89" s="589" t="s">
        <v>421</v>
      </c>
      <c r="B89" s="589" t="s">
        <v>1310</v>
      </c>
      <c r="C89" s="589" t="s">
        <v>1311</v>
      </c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</row>
    <row r="90" spans="1:26" ht="11.25" customHeight="1">
      <c r="A90" s="589" t="s">
        <v>1312</v>
      </c>
      <c r="B90" s="589" t="s">
        <v>1313</v>
      </c>
      <c r="C90" s="589" t="s">
        <v>1314</v>
      </c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</row>
    <row r="91" spans="1:26" ht="11.25" customHeight="1">
      <c r="A91" s="589" t="s">
        <v>1315</v>
      </c>
      <c r="B91" s="589" t="s">
        <v>1316</v>
      </c>
      <c r="C91" s="589" t="s">
        <v>1317</v>
      </c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</row>
    <row r="92" spans="1:26" ht="11.25" customHeight="1">
      <c r="A92" s="589" t="s">
        <v>1318</v>
      </c>
      <c r="B92" s="589" t="s">
        <v>1319</v>
      </c>
      <c r="C92" s="589" t="s">
        <v>1320</v>
      </c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</row>
    <row r="93" spans="1:26" ht="11.25" customHeight="1">
      <c r="A93" s="589" t="s">
        <v>1321</v>
      </c>
      <c r="B93" s="589" t="s">
        <v>1322</v>
      </c>
      <c r="C93" s="589" t="s">
        <v>1323</v>
      </c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</row>
    <row r="94" spans="1:26" ht="11.25" customHeight="1">
      <c r="A94" s="589" t="s">
        <v>1324</v>
      </c>
      <c r="B94" s="589" t="s">
        <v>1325</v>
      </c>
      <c r="C94" s="589" t="s">
        <v>1326</v>
      </c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</row>
    <row r="95" spans="1:26" ht="11.25" customHeight="1">
      <c r="A95" s="589" t="s">
        <v>1327</v>
      </c>
      <c r="B95" s="589" t="s">
        <v>1328</v>
      </c>
      <c r="C95" s="589" t="s">
        <v>1329</v>
      </c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</row>
    <row r="96" spans="1:26" ht="11.25" customHeight="1">
      <c r="A96" s="589" t="s">
        <v>1330</v>
      </c>
      <c r="B96" s="589" t="s">
        <v>1331</v>
      </c>
      <c r="C96" s="589" t="s">
        <v>1332</v>
      </c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</row>
    <row r="97" spans="1:26" ht="11.25" customHeight="1">
      <c r="A97" s="589" t="s">
        <v>1333</v>
      </c>
      <c r="B97" s="589" t="s">
        <v>1334</v>
      </c>
      <c r="C97" s="589" t="s">
        <v>1335</v>
      </c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</row>
    <row r="98" spans="1:26" ht="11.25" customHeight="1">
      <c r="A98" s="589" t="s">
        <v>1336</v>
      </c>
      <c r="B98" s="589" t="s">
        <v>1337</v>
      </c>
      <c r="C98" s="589" t="s">
        <v>1338</v>
      </c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</row>
    <row r="99" spans="1:26" ht="11.25" customHeight="1">
      <c r="A99" s="589" t="s">
        <v>1339</v>
      </c>
      <c r="B99" s="589" t="s">
        <v>1340</v>
      </c>
      <c r="C99" s="589" t="s">
        <v>1341</v>
      </c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</row>
    <row r="100" spans="1:26" ht="11.25" customHeight="1">
      <c r="A100" s="589" t="s">
        <v>1342</v>
      </c>
      <c r="B100" s="589" t="s">
        <v>1343</v>
      </c>
      <c r="C100" s="589" t="s">
        <v>1344</v>
      </c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</row>
    <row r="101" spans="1:26" ht="11.25" customHeight="1">
      <c r="A101" s="589" t="s">
        <v>1345</v>
      </c>
      <c r="B101" s="589" t="s">
        <v>1346</v>
      </c>
      <c r="C101" s="589" t="s">
        <v>1347</v>
      </c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</row>
    <row r="102" spans="1:26" ht="11.25" customHeight="1">
      <c r="A102" s="589" t="s">
        <v>1348</v>
      </c>
      <c r="B102" s="589" t="s">
        <v>1349</v>
      </c>
      <c r="C102" s="589" t="s">
        <v>1350</v>
      </c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</row>
    <row r="103" spans="1:26" ht="11.25" customHeight="1">
      <c r="A103" s="589" t="s">
        <v>468</v>
      </c>
      <c r="B103" s="589" t="s">
        <v>1351</v>
      </c>
      <c r="C103" s="589" t="s">
        <v>1222</v>
      </c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</row>
    <row r="104" spans="1:26" ht="11.25" customHeight="1">
      <c r="A104" s="589" t="s">
        <v>1352</v>
      </c>
      <c r="B104" s="589" t="s">
        <v>1353</v>
      </c>
      <c r="C104" s="589" t="s">
        <v>1354</v>
      </c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</row>
    <row r="105" spans="1:26" ht="11.25" customHeight="1">
      <c r="A105" s="589" t="s">
        <v>471</v>
      </c>
      <c r="B105" s="589" t="s">
        <v>1355</v>
      </c>
      <c r="C105" s="589" t="s">
        <v>1356</v>
      </c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</row>
    <row r="106" spans="1:26" ht="11.25" customHeight="1">
      <c r="A106" s="589" t="s">
        <v>1357</v>
      </c>
      <c r="B106" s="589" t="s">
        <v>1358</v>
      </c>
      <c r="C106" s="589" t="s">
        <v>1359</v>
      </c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</row>
    <row r="107" spans="1:26" ht="11.25" customHeight="1">
      <c r="A107" s="589" t="s">
        <v>1360</v>
      </c>
      <c r="B107" s="589" t="s">
        <v>1361</v>
      </c>
      <c r="C107" s="589" t="s">
        <v>1359</v>
      </c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</row>
    <row r="108" spans="1:26" ht="11.25" customHeight="1">
      <c r="A108" s="589" t="s">
        <v>199</v>
      </c>
      <c r="B108" s="589" t="s">
        <v>1362</v>
      </c>
      <c r="C108" s="589" t="s">
        <v>1363</v>
      </c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</row>
    <row r="109" spans="1:26" ht="11.25" customHeight="1">
      <c r="A109" s="589" t="s">
        <v>412</v>
      </c>
      <c r="B109" s="589" t="s">
        <v>1364</v>
      </c>
      <c r="C109" s="589" t="s">
        <v>1222</v>
      </c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</row>
    <row r="110" spans="1:26" ht="11.25" customHeight="1">
      <c r="A110" s="589" t="s">
        <v>1365</v>
      </c>
      <c r="B110" s="589" t="s">
        <v>1366</v>
      </c>
      <c r="C110" s="589" t="s">
        <v>1354</v>
      </c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</row>
    <row r="111" spans="1:26" ht="11.25" customHeight="1">
      <c r="A111" s="589" t="s">
        <v>1367</v>
      </c>
      <c r="B111" s="589" t="s">
        <v>1368</v>
      </c>
      <c r="C111" s="589" t="s">
        <v>1356</v>
      </c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</row>
    <row r="112" spans="1:26" ht="11.25" customHeight="1">
      <c r="A112" s="589" t="s">
        <v>1369</v>
      </c>
      <c r="B112" s="589" t="s">
        <v>1370</v>
      </c>
      <c r="C112" s="589" t="s">
        <v>1359</v>
      </c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</row>
    <row r="113" spans="1:26" ht="11.25" customHeight="1">
      <c r="A113" s="589" t="s">
        <v>1371</v>
      </c>
      <c r="B113" s="589" t="s">
        <v>1372</v>
      </c>
      <c r="C113" s="589" t="s">
        <v>1373</v>
      </c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</row>
    <row r="114" spans="1:26" ht="11.25" customHeight="1">
      <c r="A114" s="589" t="s">
        <v>1374</v>
      </c>
      <c r="B114" s="589" t="s">
        <v>1375</v>
      </c>
      <c r="C114" s="589" t="s">
        <v>1376</v>
      </c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</row>
    <row r="115" spans="1:26" ht="11.25" customHeight="1">
      <c r="A115" s="589" t="s">
        <v>1377</v>
      </c>
      <c r="B115" s="589" t="s">
        <v>1378</v>
      </c>
      <c r="C115" s="589" t="s">
        <v>1379</v>
      </c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</row>
    <row r="116" spans="1:26" ht="11.25" customHeight="1">
      <c r="A116" s="589" t="s">
        <v>1380</v>
      </c>
      <c r="B116" s="589" t="s">
        <v>1381</v>
      </c>
      <c r="C116" s="589" t="s">
        <v>1382</v>
      </c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</row>
    <row r="117" spans="1:26" ht="11.25" customHeight="1">
      <c r="A117" s="589" t="s">
        <v>1383</v>
      </c>
      <c r="B117" s="589" t="s">
        <v>1384</v>
      </c>
      <c r="C117" s="589" t="s">
        <v>1385</v>
      </c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</row>
    <row r="118" spans="1:26" ht="11.25" customHeight="1">
      <c r="A118" s="589" t="s">
        <v>1386</v>
      </c>
      <c r="B118" s="589" t="s">
        <v>1387</v>
      </c>
      <c r="C118" s="589" t="s">
        <v>1388</v>
      </c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</row>
    <row r="119" spans="1:26" ht="11.25" customHeight="1">
      <c r="A119" s="589" t="s">
        <v>1389</v>
      </c>
      <c r="B119" s="589" t="s">
        <v>1390</v>
      </c>
      <c r="C119" s="589" t="s">
        <v>1391</v>
      </c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</row>
    <row r="120" spans="1:26" ht="11.25" customHeight="1">
      <c r="A120" s="589" t="s">
        <v>1392</v>
      </c>
      <c r="B120" s="589" t="s">
        <v>1393</v>
      </c>
      <c r="C120" s="589" t="s">
        <v>1394</v>
      </c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</row>
    <row r="121" spans="1:26" ht="11.25" customHeight="1">
      <c r="A121" s="589" t="s">
        <v>1395</v>
      </c>
      <c r="B121" s="589" t="s">
        <v>1396</v>
      </c>
      <c r="C121" s="589" t="s">
        <v>1397</v>
      </c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</row>
    <row r="122" spans="1:26" ht="11.25" customHeight="1">
      <c r="A122" s="589" t="s">
        <v>1398</v>
      </c>
      <c r="B122" s="589" t="s">
        <v>1399</v>
      </c>
      <c r="C122" s="589" t="s">
        <v>1400</v>
      </c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</row>
    <row r="123" spans="1:26" ht="11.25" customHeight="1">
      <c r="A123" s="589" t="s">
        <v>1401</v>
      </c>
      <c r="B123" s="589" t="s">
        <v>1402</v>
      </c>
      <c r="C123" s="589" t="s">
        <v>1403</v>
      </c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</row>
    <row r="124" spans="1:26" ht="11.25" customHeight="1">
      <c r="A124" s="589" t="s">
        <v>1404</v>
      </c>
      <c r="B124" s="589" t="s">
        <v>1405</v>
      </c>
      <c r="C124" s="589" t="s">
        <v>1406</v>
      </c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</row>
    <row r="125" spans="1:26" ht="11.25" customHeight="1">
      <c r="A125" s="589" t="s">
        <v>1407</v>
      </c>
      <c r="B125" s="589" t="s">
        <v>1408</v>
      </c>
      <c r="C125" s="589" t="s">
        <v>1409</v>
      </c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</row>
    <row r="126" spans="1:26" ht="11.25" customHeight="1">
      <c r="A126" s="589" t="s">
        <v>1410</v>
      </c>
      <c r="B126" s="589" t="s">
        <v>1411</v>
      </c>
      <c r="C126" s="589" t="s">
        <v>1412</v>
      </c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</row>
    <row r="127" spans="1:26" ht="11.25" customHeight="1">
      <c r="A127" s="589" t="s">
        <v>1413</v>
      </c>
      <c r="B127" s="589" t="s">
        <v>1414</v>
      </c>
      <c r="C127" s="589" t="s">
        <v>1415</v>
      </c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</row>
    <row r="128" spans="1:26" ht="11.25" customHeight="1">
      <c r="A128" s="589" t="s">
        <v>1416</v>
      </c>
      <c r="B128" s="589" t="s">
        <v>1417</v>
      </c>
      <c r="C128" s="589" t="s">
        <v>1418</v>
      </c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</row>
    <row r="129" spans="1:26" ht="11.25" customHeight="1">
      <c r="A129" s="589" t="s">
        <v>269</v>
      </c>
      <c r="B129" s="589" t="s">
        <v>1419</v>
      </c>
      <c r="C129" s="589" t="s">
        <v>1420</v>
      </c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</row>
    <row r="130" spans="1:26" ht="11.25" customHeight="1">
      <c r="A130" s="589" t="s">
        <v>1421</v>
      </c>
      <c r="B130" s="589" t="s">
        <v>1422</v>
      </c>
      <c r="C130" s="589" t="s">
        <v>1423</v>
      </c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</row>
    <row r="131" spans="1:26" ht="11.25" customHeight="1">
      <c r="A131" s="589" t="s">
        <v>1424</v>
      </c>
      <c r="B131" s="589" t="s">
        <v>1425</v>
      </c>
      <c r="C131" s="589" t="s">
        <v>1426</v>
      </c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</row>
    <row r="132" spans="1:26" ht="11.25" customHeight="1">
      <c r="A132" s="589" t="s">
        <v>1427</v>
      </c>
      <c r="B132" s="589" t="s">
        <v>1428</v>
      </c>
      <c r="C132" s="589" t="s">
        <v>1429</v>
      </c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</row>
    <row r="133" spans="1:26" ht="11.25" customHeight="1">
      <c r="A133" s="589" t="s">
        <v>1430</v>
      </c>
      <c r="B133" s="589" t="s">
        <v>1431</v>
      </c>
      <c r="C133" s="589" t="s">
        <v>1432</v>
      </c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</row>
    <row r="134" spans="1:26" ht="11.25" customHeight="1">
      <c r="A134" s="589" t="s">
        <v>1433</v>
      </c>
      <c r="B134" s="589" t="s">
        <v>1434</v>
      </c>
      <c r="C134" s="589" t="s">
        <v>1435</v>
      </c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</row>
    <row r="135" spans="1:26" ht="11.25" customHeight="1">
      <c r="A135" s="589" t="s">
        <v>1436</v>
      </c>
      <c r="B135" s="589" t="s">
        <v>1437</v>
      </c>
      <c r="C135" s="589" t="s">
        <v>1438</v>
      </c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</row>
    <row r="136" spans="1:26" ht="11.25" customHeight="1">
      <c r="A136" s="589" t="s">
        <v>155</v>
      </c>
      <c r="B136" s="589" t="s">
        <v>1439</v>
      </c>
      <c r="C136" s="589" t="s">
        <v>1440</v>
      </c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</row>
    <row r="137" spans="1:26" ht="11.25" customHeight="1">
      <c r="A137" s="589" t="s">
        <v>302</v>
      </c>
      <c r="B137" s="589" t="s">
        <v>1441</v>
      </c>
      <c r="C137" s="589" t="s">
        <v>1442</v>
      </c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</row>
    <row r="138" spans="1:26" ht="11.25" customHeight="1">
      <c r="A138" s="589" t="s">
        <v>1443</v>
      </c>
      <c r="B138" s="589" t="s">
        <v>1444</v>
      </c>
      <c r="C138" s="589" t="s">
        <v>1445</v>
      </c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</row>
    <row r="139" spans="1:26" ht="11.25" customHeight="1">
      <c r="A139" s="589" t="s">
        <v>218</v>
      </c>
      <c r="B139" s="589" t="s">
        <v>1446</v>
      </c>
      <c r="C139" s="589" t="s">
        <v>1447</v>
      </c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</row>
    <row r="140" spans="1:26" ht="11.25" customHeight="1">
      <c r="A140" s="589" t="s">
        <v>1448</v>
      </c>
      <c r="B140" s="589" t="s">
        <v>1449</v>
      </c>
      <c r="C140" s="589" t="s">
        <v>1450</v>
      </c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</row>
    <row r="141" spans="1:26" ht="11.25" customHeight="1">
      <c r="A141" s="589" t="s">
        <v>1451</v>
      </c>
      <c r="B141" s="589" t="s">
        <v>1452</v>
      </c>
      <c r="C141" s="589" t="s">
        <v>1453</v>
      </c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</row>
    <row r="142" spans="1:26" ht="11.25" customHeight="1">
      <c r="A142" s="589" t="s">
        <v>1454</v>
      </c>
      <c r="B142" s="589" t="s">
        <v>1455</v>
      </c>
      <c r="C142" s="589" t="s">
        <v>1456</v>
      </c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</row>
    <row r="143" spans="1:26" ht="11.25" customHeight="1">
      <c r="A143" s="589" t="s">
        <v>1457</v>
      </c>
      <c r="B143" s="589" t="s">
        <v>1458</v>
      </c>
      <c r="C143" s="589" t="s">
        <v>1459</v>
      </c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</row>
    <row r="144" spans="1:26" ht="11.25" customHeight="1">
      <c r="A144" s="589" t="s">
        <v>1460</v>
      </c>
      <c r="B144" s="589" t="s">
        <v>1461</v>
      </c>
      <c r="C144" s="589" t="s">
        <v>1462</v>
      </c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</row>
    <row r="145" spans="1:26" ht="11.25" customHeight="1">
      <c r="A145" s="589" t="s">
        <v>1463</v>
      </c>
      <c r="B145" s="589" t="s">
        <v>1464</v>
      </c>
      <c r="C145" s="589" t="s">
        <v>1465</v>
      </c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</row>
    <row r="146" spans="1:26" ht="11.25" customHeight="1">
      <c r="A146" s="589" t="s">
        <v>1466</v>
      </c>
      <c r="B146" s="589" t="s">
        <v>1467</v>
      </c>
      <c r="C146" s="589" t="s">
        <v>1456</v>
      </c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</row>
    <row r="147" spans="1:26" ht="11.25" customHeight="1">
      <c r="A147" s="589" t="s">
        <v>1468</v>
      </c>
      <c r="B147" s="589" t="s">
        <v>1469</v>
      </c>
      <c r="C147" s="589" t="s">
        <v>1459</v>
      </c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</row>
    <row r="148" spans="1:26" ht="11.25" customHeight="1">
      <c r="A148" s="589" t="s">
        <v>1470</v>
      </c>
      <c r="B148" s="589" t="s">
        <v>1471</v>
      </c>
      <c r="C148" s="589" t="s">
        <v>1472</v>
      </c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</row>
    <row r="149" spans="1:26" ht="11.25" customHeight="1">
      <c r="A149" s="589" t="s">
        <v>1473</v>
      </c>
      <c r="B149" s="589" t="s">
        <v>1474</v>
      </c>
      <c r="C149" s="589" t="s">
        <v>1406</v>
      </c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</row>
    <row r="150" spans="1:26" ht="11.25" customHeight="1">
      <c r="A150" s="589" t="s">
        <v>1475</v>
      </c>
      <c r="B150" s="589" t="s">
        <v>1476</v>
      </c>
      <c r="C150" s="589" t="s">
        <v>1412</v>
      </c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</row>
    <row r="151" spans="1:26" ht="11.25" customHeight="1">
      <c r="A151" s="589" t="s">
        <v>1477</v>
      </c>
      <c r="B151" s="589" t="s">
        <v>1478</v>
      </c>
      <c r="C151" s="589" t="s">
        <v>1415</v>
      </c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</row>
    <row r="152" spans="1:26" ht="11.25" customHeight="1">
      <c r="A152" s="589" t="s">
        <v>1479</v>
      </c>
      <c r="B152" s="589" t="s">
        <v>1480</v>
      </c>
      <c r="C152" s="589" t="s">
        <v>1481</v>
      </c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</row>
    <row r="153" spans="1:26" ht="11.25" customHeight="1">
      <c r="A153" s="589" t="s">
        <v>1482</v>
      </c>
      <c r="B153" s="589" t="s">
        <v>1483</v>
      </c>
      <c r="C153" s="589" t="s">
        <v>1484</v>
      </c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</row>
    <row r="154" spans="1:26" ht="11.25" customHeight="1">
      <c r="A154" s="589" t="s">
        <v>1485</v>
      </c>
      <c r="B154" s="589" t="s">
        <v>1486</v>
      </c>
      <c r="C154" s="589" t="s">
        <v>1409</v>
      </c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</row>
    <row r="155" spans="1:26" ht="11.25" customHeight="1">
      <c r="A155" s="589" t="s">
        <v>1487</v>
      </c>
      <c r="B155" s="589" t="s">
        <v>1488</v>
      </c>
      <c r="C155" s="589" t="s">
        <v>1418</v>
      </c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</row>
    <row r="156" spans="1:26" ht="11.25" customHeight="1">
      <c r="A156" s="589" t="s">
        <v>1489</v>
      </c>
      <c r="B156" s="589" t="s">
        <v>1490</v>
      </c>
      <c r="C156" s="589" t="s">
        <v>1491</v>
      </c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</row>
    <row r="157" spans="1:26" ht="11.25" customHeight="1">
      <c r="A157" s="589" t="s">
        <v>277</v>
      </c>
      <c r="B157" s="589" t="s">
        <v>1492</v>
      </c>
      <c r="C157" s="589" t="s">
        <v>1493</v>
      </c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</row>
    <row r="158" spans="1:26" ht="11.25" customHeight="1">
      <c r="A158" s="589" t="s">
        <v>1494</v>
      </c>
      <c r="B158" s="589" t="s">
        <v>1495</v>
      </c>
      <c r="C158" s="589" t="s">
        <v>1496</v>
      </c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</row>
    <row r="159" spans="1:26" ht="11.25" customHeight="1">
      <c r="A159" s="589" t="s">
        <v>1497</v>
      </c>
      <c r="B159" s="589" t="s">
        <v>1498</v>
      </c>
      <c r="C159" s="589" t="s">
        <v>1499</v>
      </c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</row>
    <row r="160" spans="1:26" ht="11.25" customHeight="1">
      <c r="A160" s="589" t="s">
        <v>1500</v>
      </c>
      <c r="B160" s="589" t="s">
        <v>1501</v>
      </c>
      <c r="C160" s="589" t="s">
        <v>1502</v>
      </c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</row>
    <row r="161" spans="1:26" ht="11.25" customHeight="1">
      <c r="A161" s="589" t="s">
        <v>1503</v>
      </c>
      <c r="B161" s="589" t="s">
        <v>1504</v>
      </c>
      <c r="C161" s="589" t="s">
        <v>1505</v>
      </c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</row>
    <row r="162" spans="1:26" ht="11.25" customHeight="1">
      <c r="A162" s="589" t="s">
        <v>1506</v>
      </c>
      <c r="B162" s="589" t="s">
        <v>1507</v>
      </c>
      <c r="C162" s="589" t="s">
        <v>1508</v>
      </c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</row>
    <row r="163" spans="1:26" ht="11.25" customHeight="1">
      <c r="A163" s="589" t="s">
        <v>1509</v>
      </c>
      <c r="B163" s="589" t="s">
        <v>1510</v>
      </c>
      <c r="C163" s="589" t="s">
        <v>1511</v>
      </c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</row>
    <row r="164" spans="1:26" ht="11.25" customHeight="1">
      <c r="A164" s="589" t="s">
        <v>1512</v>
      </c>
      <c r="B164" s="589" t="s">
        <v>1513</v>
      </c>
      <c r="C164" s="589" t="s">
        <v>1514</v>
      </c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</row>
    <row r="165" spans="1:26" ht="11.25" customHeight="1">
      <c r="A165" s="589" t="s">
        <v>1515</v>
      </c>
      <c r="B165" s="589" t="s">
        <v>1516</v>
      </c>
      <c r="C165" s="589" t="s">
        <v>1517</v>
      </c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</row>
    <row r="166" spans="1:26" ht="11.25" customHeight="1">
      <c r="A166" s="589" t="s">
        <v>1518</v>
      </c>
      <c r="B166" s="589" t="s">
        <v>1519</v>
      </c>
      <c r="C166" s="589" t="s">
        <v>1520</v>
      </c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</row>
    <row r="167" spans="1:26" ht="11.25" customHeight="1">
      <c r="A167" s="589" t="s">
        <v>1521</v>
      </c>
      <c r="B167" s="589" t="s">
        <v>1522</v>
      </c>
      <c r="C167" s="589" t="s">
        <v>1523</v>
      </c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</row>
    <row r="168" spans="1:26" ht="11.25" customHeight="1">
      <c r="A168" s="589" t="s">
        <v>1524</v>
      </c>
      <c r="B168" s="589" t="s">
        <v>1525</v>
      </c>
      <c r="C168" s="589" t="s">
        <v>1526</v>
      </c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</row>
    <row r="169" spans="1:26" ht="11.25" customHeight="1">
      <c r="A169" s="589" t="s">
        <v>1527</v>
      </c>
      <c r="B169" s="589" t="s">
        <v>1528</v>
      </c>
      <c r="C169" s="589" t="s">
        <v>1529</v>
      </c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</row>
    <row r="170" spans="1:26" ht="11.25" customHeight="1">
      <c r="A170" s="589" t="s">
        <v>1530</v>
      </c>
      <c r="B170" s="589" t="s">
        <v>1531</v>
      </c>
      <c r="C170" s="589" t="s">
        <v>1532</v>
      </c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</row>
    <row r="171" spans="1:26" ht="11.25" customHeight="1">
      <c r="A171" s="589" t="s">
        <v>1533</v>
      </c>
      <c r="B171" s="589" t="s">
        <v>1534</v>
      </c>
      <c r="C171" s="589" t="s">
        <v>1535</v>
      </c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</row>
    <row r="172" spans="1:26" ht="11.25" customHeight="1">
      <c r="A172" s="589" t="s">
        <v>1536</v>
      </c>
      <c r="B172" s="589" t="s">
        <v>1537</v>
      </c>
      <c r="C172" s="589" t="s">
        <v>1538</v>
      </c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</row>
    <row r="173" spans="1:26" ht="11.25" customHeight="1">
      <c r="A173" s="589" t="s">
        <v>1539</v>
      </c>
      <c r="B173" s="589" t="s">
        <v>1540</v>
      </c>
      <c r="C173" s="589" t="s">
        <v>1541</v>
      </c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</row>
    <row r="174" spans="1:26" ht="11.25" customHeight="1">
      <c r="A174" s="589" t="s">
        <v>1542</v>
      </c>
      <c r="B174" s="589" t="s">
        <v>1543</v>
      </c>
      <c r="C174" s="589" t="s">
        <v>1544</v>
      </c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</row>
    <row r="175" spans="1:26" ht="11.25" customHeight="1">
      <c r="A175" s="589" t="s">
        <v>669</v>
      </c>
      <c r="B175" s="589" t="s">
        <v>1545</v>
      </c>
      <c r="C175" s="589" t="s">
        <v>1546</v>
      </c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</row>
    <row r="176" spans="1:26" ht="11.25" customHeight="1">
      <c r="A176" s="589" t="s">
        <v>1547</v>
      </c>
      <c r="B176" s="589" t="s">
        <v>1548</v>
      </c>
      <c r="C176" s="589" t="s">
        <v>1549</v>
      </c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</row>
    <row r="177" spans="1:26" ht="11.25" customHeight="1">
      <c r="A177" s="589" t="s">
        <v>1550</v>
      </c>
      <c r="B177" s="589" t="s">
        <v>1551</v>
      </c>
      <c r="C177" s="589" t="s">
        <v>1552</v>
      </c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</row>
    <row r="178" spans="1:26" ht="11.25" customHeight="1">
      <c r="A178" s="589" t="s">
        <v>1553</v>
      </c>
      <c r="B178" s="589" t="s">
        <v>1554</v>
      </c>
      <c r="C178" s="589" t="s">
        <v>1555</v>
      </c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</row>
    <row r="179" spans="1:26" ht="11.25" customHeight="1">
      <c r="A179" s="589" t="s">
        <v>1556</v>
      </c>
      <c r="B179" s="589" t="s">
        <v>1557</v>
      </c>
      <c r="C179" s="589" t="s">
        <v>1558</v>
      </c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</row>
    <row r="180" spans="1:26" ht="11.25" customHeight="1">
      <c r="A180" s="589" t="s">
        <v>1559</v>
      </c>
      <c r="B180" s="589" t="s">
        <v>1560</v>
      </c>
      <c r="C180" s="589" t="s">
        <v>1561</v>
      </c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</row>
    <row r="181" spans="1:26" ht="11.25" customHeight="1">
      <c r="A181" s="589" t="s">
        <v>1562</v>
      </c>
      <c r="B181" s="589" t="s">
        <v>1563</v>
      </c>
      <c r="C181" s="589" t="s">
        <v>1564</v>
      </c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</row>
    <row r="182" spans="1:26" ht="11.25" customHeight="1">
      <c r="A182" s="589" t="s">
        <v>1565</v>
      </c>
      <c r="B182" s="589" t="s">
        <v>1566</v>
      </c>
      <c r="C182" s="589" t="s">
        <v>1567</v>
      </c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</row>
    <row r="183" spans="1:26" ht="11.25" customHeight="1">
      <c r="A183" s="589" t="s">
        <v>1568</v>
      </c>
      <c r="B183" s="589" t="s">
        <v>1569</v>
      </c>
      <c r="C183" s="589" t="s">
        <v>1570</v>
      </c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</row>
    <row r="184" spans="1:26" ht="11.25" customHeight="1">
      <c r="A184" s="589" t="s">
        <v>1571</v>
      </c>
      <c r="B184" s="589" t="s">
        <v>1572</v>
      </c>
      <c r="C184" s="589" t="s">
        <v>1573</v>
      </c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</row>
    <row r="185" spans="1:26" ht="11.25" customHeight="1">
      <c r="A185" s="589" t="s">
        <v>1574</v>
      </c>
      <c r="B185" s="589" t="s">
        <v>1575</v>
      </c>
      <c r="C185" s="589" t="s">
        <v>1576</v>
      </c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</row>
    <row r="186" spans="1:26" ht="11.25" customHeight="1">
      <c r="A186" s="589" t="s">
        <v>1577</v>
      </c>
      <c r="B186" s="589" t="s">
        <v>1578</v>
      </c>
      <c r="C186" s="589" t="s">
        <v>1579</v>
      </c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</row>
    <row r="187" spans="1:26" ht="11.25" customHeight="1">
      <c r="A187" s="589" t="s">
        <v>1580</v>
      </c>
      <c r="B187" s="589" t="s">
        <v>1581</v>
      </c>
      <c r="C187" s="589" t="s">
        <v>1582</v>
      </c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</row>
    <row r="188" spans="1:26" ht="11.25" customHeight="1">
      <c r="A188" s="589" t="s">
        <v>1583</v>
      </c>
      <c r="B188" s="589" t="s">
        <v>1584</v>
      </c>
      <c r="C188" s="589" t="s">
        <v>1585</v>
      </c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</row>
    <row r="189" spans="1:26" ht="11.25" customHeight="1">
      <c r="A189" s="589" t="s">
        <v>429</v>
      </c>
      <c r="B189" s="589" t="s">
        <v>1586</v>
      </c>
      <c r="C189" s="589" t="s">
        <v>1587</v>
      </c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</row>
    <row r="190" spans="1:26" ht="11.25" customHeight="1">
      <c r="A190" s="589" t="s">
        <v>1588</v>
      </c>
      <c r="B190" s="589" t="s">
        <v>1589</v>
      </c>
      <c r="C190" s="589" t="s">
        <v>1590</v>
      </c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</row>
    <row r="191" spans="1:26" ht="11.25" customHeight="1">
      <c r="A191" s="589" t="s">
        <v>1591</v>
      </c>
      <c r="B191" s="589" t="s">
        <v>1592</v>
      </c>
      <c r="C191" s="589" t="s">
        <v>1593</v>
      </c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</row>
    <row r="192" spans="1:26" ht="11.25" customHeight="1">
      <c r="A192" s="589" t="s">
        <v>1594</v>
      </c>
      <c r="B192" s="589" t="s">
        <v>1595</v>
      </c>
      <c r="C192" s="589" t="s">
        <v>1596</v>
      </c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</row>
    <row r="193" spans="1:26" ht="11.25" customHeight="1">
      <c r="A193" s="589" t="s">
        <v>1597</v>
      </c>
      <c r="B193" s="589" t="s">
        <v>1598</v>
      </c>
      <c r="C193" s="589" t="s">
        <v>1599</v>
      </c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</row>
    <row r="194" spans="1:26" ht="11.25" customHeight="1">
      <c r="A194" s="589" t="s">
        <v>1600</v>
      </c>
      <c r="B194" s="589" t="s">
        <v>1601</v>
      </c>
      <c r="C194" s="589" t="s">
        <v>1602</v>
      </c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</row>
    <row r="195" spans="1:26" ht="11.25" customHeight="1">
      <c r="A195" s="589" t="s">
        <v>1603</v>
      </c>
      <c r="B195" s="589" t="s">
        <v>1604</v>
      </c>
      <c r="C195" s="589" t="s">
        <v>1605</v>
      </c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</row>
    <row r="196" spans="1:26" ht="11.25" customHeight="1">
      <c r="A196" s="589" t="s">
        <v>1606</v>
      </c>
      <c r="B196" s="589" t="s">
        <v>1607</v>
      </c>
      <c r="C196" s="589" t="s">
        <v>1608</v>
      </c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</row>
    <row r="197" spans="1:26" ht="11.25" customHeight="1">
      <c r="A197" s="589" t="s">
        <v>1609</v>
      </c>
      <c r="B197" s="589" t="s">
        <v>1610</v>
      </c>
      <c r="C197" s="589" t="s">
        <v>1611</v>
      </c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</row>
    <row r="198" spans="1:26" ht="11.25" customHeight="1">
      <c r="A198" s="589" t="s">
        <v>1612</v>
      </c>
      <c r="B198" s="589" t="s">
        <v>1613</v>
      </c>
      <c r="C198" s="589" t="s">
        <v>1614</v>
      </c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</row>
    <row r="199" spans="1:26" ht="11.25" customHeight="1">
      <c r="A199" s="589" t="s">
        <v>1615</v>
      </c>
      <c r="B199" s="589" t="s">
        <v>1616</v>
      </c>
      <c r="C199" s="589" t="s">
        <v>1617</v>
      </c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</row>
    <row r="200" spans="1:26" ht="11.25" customHeight="1">
      <c r="A200" s="589" t="s">
        <v>1618</v>
      </c>
      <c r="B200" s="589" t="s">
        <v>1619</v>
      </c>
      <c r="C200" s="589" t="s">
        <v>1620</v>
      </c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</row>
    <row r="201" spans="1:26" ht="11.25" customHeight="1">
      <c r="A201" s="589" t="s">
        <v>1621</v>
      </c>
      <c r="B201" s="589" t="s">
        <v>1622</v>
      </c>
      <c r="C201" s="589" t="s">
        <v>1623</v>
      </c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</row>
    <row r="202" spans="1:26" ht="11.25" customHeight="1">
      <c r="A202" s="589" t="s">
        <v>1624</v>
      </c>
      <c r="B202" s="589" t="s">
        <v>1625</v>
      </c>
      <c r="C202" s="589" t="s">
        <v>1611</v>
      </c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</row>
    <row r="203" spans="1:26" ht="11.25" customHeight="1">
      <c r="A203" s="589" t="s">
        <v>1626</v>
      </c>
      <c r="B203" s="589" t="s">
        <v>1627</v>
      </c>
      <c r="C203" s="589" t="s">
        <v>1614</v>
      </c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</row>
    <row r="204" spans="1:26" ht="11.25" customHeight="1">
      <c r="A204" s="589" t="s">
        <v>1628</v>
      </c>
      <c r="B204" s="589" t="s">
        <v>1629</v>
      </c>
      <c r="C204" s="589" t="s">
        <v>1617</v>
      </c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74"/>
    </row>
    <row r="205" spans="1:26" ht="11.25" customHeight="1">
      <c r="A205" s="589" t="s">
        <v>1630</v>
      </c>
      <c r="B205" s="589" t="s">
        <v>1631</v>
      </c>
      <c r="C205" s="589" t="s">
        <v>1620</v>
      </c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</row>
    <row r="206" spans="1:26" ht="11.25" customHeight="1">
      <c r="A206" s="589" t="s">
        <v>1632</v>
      </c>
      <c r="B206" s="589" t="s">
        <v>1633</v>
      </c>
      <c r="C206" s="589" t="s">
        <v>1623</v>
      </c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</row>
    <row r="207" spans="1:26" ht="11.25" customHeight="1">
      <c r="A207" s="589" t="s">
        <v>1634</v>
      </c>
      <c r="B207" s="589" t="s">
        <v>1635</v>
      </c>
      <c r="C207" s="589" t="s">
        <v>1611</v>
      </c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</row>
    <row r="208" spans="1:26" ht="11.25" customHeight="1">
      <c r="A208" s="589" t="s">
        <v>1636</v>
      </c>
      <c r="B208" s="589" t="s">
        <v>1637</v>
      </c>
      <c r="C208" s="589" t="s">
        <v>1614</v>
      </c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</row>
    <row r="209" spans="1:26" ht="11.25" customHeight="1">
      <c r="A209" s="589" t="s">
        <v>1638</v>
      </c>
      <c r="B209" s="589" t="s">
        <v>1639</v>
      </c>
      <c r="C209" s="589" t="s">
        <v>1617</v>
      </c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</row>
    <row r="210" spans="1:26" ht="11.25" customHeight="1">
      <c r="A210" s="589" t="s">
        <v>1640</v>
      </c>
      <c r="B210" s="589" t="s">
        <v>1641</v>
      </c>
      <c r="C210" s="589" t="s">
        <v>1620</v>
      </c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</row>
    <row r="211" spans="1:26" ht="11.25" customHeight="1">
      <c r="A211" s="589" t="s">
        <v>1642</v>
      </c>
      <c r="B211" s="589" t="s">
        <v>1643</v>
      </c>
      <c r="C211" s="589" t="s">
        <v>1623</v>
      </c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</row>
    <row r="212" spans="1:26" ht="11.25" customHeight="1">
      <c r="A212" s="589" t="s">
        <v>1644</v>
      </c>
      <c r="B212" s="589" t="s">
        <v>1645</v>
      </c>
      <c r="C212" s="589" t="s">
        <v>1611</v>
      </c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</row>
    <row r="213" spans="1:26" ht="11.25" customHeight="1">
      <c r="A213" s="589" t="s">
        <v>1646</v>
      </c>
      <c r="B213" s="589" t="s">
        <v>1647</v>
      </c>
      <c r="C213" s="589" t="s">
        <v>1614</v>
      </c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</row>
    <row r="214" spans="1:26" ht="11.25" customHeight="1">
      <c r="A214" s="589" t="s">
        <v>1648</v>
      </c>
      <c r="B214" s="589" t="s">
        <v>1649</v>
      </c>
      <c r="C214" s="589" t="s">
        <v>1617</v>
      </c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</row>
    <row r="215" spans="1:26" ht="11.25" customHeight="1">
      <c r="A215" s="589" t="s">
        <v>1650</v>
      </c>
      <c r="B215" s="589" t="s">
        <v>1651</v>
      </c>
      <c r="C215" s="589" t="s">
        <v>1620</v>
      </c>
      <c r="D215" s="74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</row>
    <row r="216" spans="1:26" ht="11.25" customHeight="1">
      <c r="A216" s="589" t="s">
        <v>1652</v>
      </c>
      <c r="B216" s="589" t="s">
        <v>1653</v>
      </c>
      <c r="C216" s="589" t="s">
        <v>1623</v>
      </c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</row>
    <row r="217" spans="1:26" ht="11.25" customHeight="1">
      <c r="A217" s="589" t="s">
        <v>1654</v>
      </c>
      <c r="B217" s="589" t="s">
        <v>1655</v>
      </c>
      <c r="C217" s="589" t="s">
        <v>1611</v>
      </c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74"/>
    </row>
    <row r="218" spans="1:26" ht="11.25" customHeight="1">
      <c r="A218" s="589" t="s">
        <v>1656</v>
      </c>
      <c r="B218" s="589" t="s">
        <v>1657</v>
      </c>
      <c r="C218" s="589" t="s">
        <v>1614</v>
      </c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</row>
    <row r="219" spans="1:26" ht="11.25" customHeight="1">
      <c r="A219" s="589" t="s">
        <v>1658</v>
      </c>
      <c r="B219" s="589" t="s">
        <v>1659</v>
      </c>
      <c r="C219" s="589" t="s">
        <v>1617</v>
      </c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</row>
    <row r="220" spans="1:26" ht="11.25" customHeight="1">
      <c r="A220" s="589" t="s">
        <v>1660</v>
      </c>
      <c r="B220" s="589" t="s">
        <v>1661</v>
      </c>
      <c r="C220" s="589" t="s">
        <v>1620</v>
      </c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</row>
    <row r="221" spans="1:26" ht="11.25" customHeight="1">
      <c r="A221" s="589" t="s">
        <v>1662</v>
      </c>
      <c r="B221" s="589" t="s">
        <v>1663</v>
      </c>
      <c r="C221" s="589" t="s">
        <v>1623</v>
      </c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</row>
    <row r="222" spans="1:26" ht="11.25" customHeight="1">
      <c r="A222" s="589" t="s">
        <v>1664</v>
      </c>
      <c r="B222" s="589" t="s">
        <v>1665</v>
      </c>
      <c r="C222" s="589" t="s">
        <v>1611</v>
      </c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</row>
    <row r="223" spans="1:26" ht="11.25" customHeight="1">
      <c r="A223" s="589" t="s">
        <v>1666</v>
      </c>
      <c r="B223" s="589" t="s">
        <v>1667</v>
      </c>
      <c r="C223" s="589" t="s">
        <v>1614</v>
      </c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</row>
    <row r="224" spans="1:26" ht="11.25" customHeight="1">
      <c r="A224" s="589" t="s">
        <v>1668</v>
      </c>
      <c r="B224" s="589" t="s">
        <v>1669</v>
      </c>
      <c r="C224" s="589" t="s">
        <v>1617</v>
      </c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</row>
    <row r="225" spans="1:26" ht="11.25" customHeight="1">
      <c r="A225" s="589" t="s">
        <v>1670</v>
      </c>
      <c r="B225" s="589" t="s">
        <v>1671</v>
      </c>
      <c r="C225" s="589" t="s">
        <v>1620</v>
      </c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  <c r="Z225" s="74"/>
    </row>
    <row r="226" spans="1:26" ht="11.25" customHeight="1">
      <c r="A226" s="589" t="s">
        <v>1672</v>
      </c>
      <c r="B226" s="589" t="s">
        <v>1673</v>
      </c>
      <c r="C226" s="589" t="s">
        <v>1623</v>
      </c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</row>
    <row r="227" spans="1:26" ht="11.25" customHeight="1">
      <c r="A227" s="589" t="s">
        <v>1674</v>
      </c>
      <c r="B227" s="589" t="s">
        <v>1675</v>
      </c>
      <c r="C227" s="589" t="s">
        <v>1611</v>
      </c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</row>
    <row r="228" spans="1:26" ht="11.25" customHeight="1">
      <c r="A228" s="589" t="s">
        <v>1676</v>
      </c>
      <c r="B228" s="589" t="s">
        <v>1677</v>
      </c>
      <c r="C228" s="589" t="s">
        <v>1614</v>
      </c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</row>
    <row r="229" spans="1:26" ht="11.25" customHeight="1">
      <c r="A229" s="589" t="s">
        <v>1678</v>
      </c>
      <c r="B229" s="589" t="s">
        <v>1679</v>
      </c>
      <c r="C229" s="589" t="s">
        <v>1617</v>
      </c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  <c r="Z229" s="74"/>
    </row>
    <row r="230" spans="1:26" ht="11.25" customHeight="1">
      <c r="A230" s="589" t="s">
        <v>1680</v>
      </c>
      <c r="B230" s="589" t="s">
        <v>1681</v>
      </c>
      <c r="C230" s="589" t="s">
        <v>1620</v>
      </c>
      <c r="D230" s="74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</row>
    <row r="231" spans="1:26" ht="11.25" customHeight="1">
      <c r="A231" s="589" t="s">
        <v>1682</v>
      </c>
      <c r="B231" s="589" t="s">
        <v>1683</v>
      </c>
      <c r="C231" s="589" t="s">
        <v>1684</v>
      </c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</row>
    <row r="232" spans="1:26" ht="11.25" customHeight="1">
      <c r="A232" s="589" t="s">
        <v>1685</v>
      </c>
      <c r="B232" s="589" t="s">
        <v>1686</v>
      </c>
      <c r="C232" s="589" t="s">
        <v>1611</v>
      </c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</row>
    <row r="233" spans="1:26" ht="11.25" customHeight="1">
      <c r="A233" s="589" t="s">
        <v>1687</v>
      </c>
      <c r="B233" s="589" t="s">
        <v>1688</v>
      </c>
      <c r="C233" s="589" t="s">
        <v>1614</v>
      </c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</row>
    <row r="234" spans="1:26" ht="11.25" customHeight="1">
      <c r="A234" s="589" t="s">
        <v>1689</v>
      </c>
      <c r="B234" s="589" t="s">
        <v>1690</v>
      </c>
      <c r="C234" s="589" t="s">
        <v>1617</v>
      </c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  <c r="Z234" s="74"/>
    </row>
    <row r="235" spans="1:26" ht="11.25" customHeight="1">
      <c r="A235" s="589" t="s">
        <v>1691</v>
      </c>
      <c r="B235" s="589" t="s">
        <v>1692</v>
      </c>
      <c r="C235" s="589" t="s">
        <v>1620</v>
      </c>
      <c r="D235" s="74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  <c r="Z235" s="74"/>
    </row>
    <row r="236" spans="1:26" ht="11.25" customHeight="1">
      <c r="A236" s="589" t="s">
        <v>1693</v>
      </c>
      <c r="B236" s="589" t="s">
        <v>1694</v>
      </c>
      <c r="C236" s="589" t="s">
        <v>1623</v>
      </c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  <c r="Z236" s="74"/>
    </row>
    <row r="237" spans="1:26" ht="11.25" customHeight="1">
      <c r="A237" s="589" t="s">
        <v>1695</v>
      </c>
      <c r="B237" s="589" t="s">
        <v>1696</v>
      </c>
      <c r="C237" s="589" t="s">
        <v>1611</v>
      </c>
      <c r="D237" s="74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  <c r="Z237" s="74"/>
    </row>
    <row r="238" spans="1:26" ht="11.25" customHeight="1">
      <c r="A238" s="589" t="s">
        <v>1697</v>
      </c>
      <c r="B238" s="589" t="s">
        <v>1698</v>
      </c>
      <c r="C238" s="589" t="s">
        <v>1614</v>
      </c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</row>
    <row r="239" spans="1:26" ht="11.25" customHeight="1">
      <c r="A239" s="589" t="s">
        <v>1699</v>
      </c>
      <c r="B239" s="589" t="s">
        <v>1700</v>
      </c>
      <c r="C239" s="589" t="s">
        <v>1617</v>
      </c>
      <c r="D239" s="74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</row>
    <row r="240" spans="1:26" ht="11.25" customHeight="1">
      <c r="A240" s="589" t="s">
        <v>1701</v>
      </c>
      <c r="B240" s="589" t="s">
        <v>1702</v>
      </c>
      <c r="C240" s="589" t="s">
        <v>1620</v>
      </c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74"/>
    </row>
    <row r="241" spans="1:26" ht="11.25" customHeight="1">
      <c r="A241" s="589" t="s">
        <v>1703</v>
      </c>
      <c r="B241" s="589" t="s">
        <v>1704</v>
      </c>
      <c r="C241" s="589" t="s">
        <v>1623</v>
      </c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  <c r="V241" s="74"/>
      <c r="W241" s="74"/>
      <c r="X241" s="74"/>
      <c r="Y241" s="74"/>
      <c r="Z241" s="74"/>
    </row>
    <row r="242" spans="1:26" ht="11.25" customHeight="1">
      <c r="A242" s="589" t="s">
        <v>1705</v>
      </c>
      <c r="B242" s="589" t="s">
        <v>1706</v>
      </c>
      <c r="C242" s="589" t="s">
        <v>1611</v>
      </c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</row>
    <row r="243" spans="1:26" ht="11.25" customHeight="1">
      <c r="A243" s="589" t="s">
        <v>1707</v>
      </c>
      <c r="B243" s="589" t="s">
        <v>1708</v>
      </c>
      <c r="C243" s="589" t="s">
        <v>1614</v>
      </c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</row>
    <row r="244" spans="1:26" ht="11.25" customHeight="1">
      <c r="A244" s="589" t="s">
        <v>1709</v>
      </c>
      <c r="B244" s="589" t="s">
        <v>1710</v>
      </c>
      <c r="C244" s="589" t="s">
        <v>1617</v>
      </c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</row>
    <row r="245" spans="1:26" ht="11.25" customHeight="1">
      <c r="A245" s="589" t="s">
        <v>1711</v>
      </c>
      <c r="B245" s="589" t="s">
        <v>1712</v>
      </c>
      <c r="C245" s="589" t="s">
        <v>1620</v>
      </c>
      <c r="D245" s="74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  <c r="Z245" s="74"/>
    </row>
    <row r="246" spans="1:26" ht="11.25" customHeight="1">
      <c r="A246" s="589" t="s">
        <v>1713</v>
      </c>
      <c r="B246" s="589" t="s">
        <v>1714</v>
      </c>
      <c r="C246" s="589" t="s">
        <v>1623</v>
      </c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</row>
    <row r="247" spans="1:26" ht="11.25" customHeight="1">
      <c r="A247" s="589" t="s">
        <v>1715</v>
      </c>
      <c r="B247" s="589" t="s">
        <v>1716</v>
      </c>
      <c r="C247" s="589" t="s">
        <v>1611</v>
      </c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</row>
    <row r="248" spans="1:26" ht="11.25" customHeight="1">
      <c r="A248" s="589" t="s">
        <v>1717</v>
      </c>
      <c r="B248" s="589" t="s">
        <v>1718</v>
      </c>
      <c r="C248" s="589" t="s">
        <v>1614</v>
      </c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</row>
    <row r="249" spans="1:26" ht="11.25" customHeight="1">
      <c r="A249" s="589" t="s">
        <v>1719</v>
      </c>
      <c r="B249" s="589" t="s">
        <v>1720</v>
      </c>
      <c r="C249" s="589" t="s">
        <v>1617</v>
      </c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</row>
    <row r="250" spans="1:26" ht="11.25" customHeight="1">
      <c r="A250" s="589" t="s">
        <v>1721</v>
      </c>
      <c r="B250" s="589" t="s">
        <v>1722</v>
      </c>
      <c r="C250" s="589" t="s">
        <v>1620</v>
      </c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</row>
    <row r="251" spans="1:26" ht="11.25" customHeight="1">
      <c r="A251" s="589" t="s">
        <v>1723</v>
      </c>
      <c r="B251" s="589" t="s">
        <v>1724</v>
      </c>
      <c r="C251" s="589" t="s">
        <v>1623</v>
      </c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</row>
    <row r="252" spans="1:26" ht="11.25" customHeight="1">
      <c r="A252" s="589" t="s">
        <v>1725</v>
      </c>
      <c r="B252" s="589" t="s">
        <v>1726</v>
      </c>
      <c r="C252" s="589" t="s">
        <v>1611</v>
      </c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</row>
    <row r="253" spans="1:26" ht="11.25" customHeight="1">
      <c r="A253" s="589" t="s">
        <v>1727</v>
      </c>
      <c r="B253" s="589" t="s">
        <v>1728</v>
      </c>
      <c r="C253" s="589" t="s">
        <v>1614</v>
      </c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</row>
    <row r="254" spans="1:26" ht="11.25" customHeight="1">
      <c r="A254" s="589" t="s">
        <v>1729</v>
      </c>
      <c r="B254" s="589" t="s">
        <v>1730</v>
      </c>
      <c r="C254" s="589" t="s">
        <v>1617</v>
      </c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</row>
    <row r="255" spans="1:26" ht="11.25" customHeight="1">
      <c r="A255" s="589" t="s">
        <v>1731</v>
      </c>
      <c r="B255" s="589" t="s">
        <v>1732</v>
      </c>
      <c r="C255" s="589" t="s">
        <v>1620</v>
      </c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</row>
    <row r="256" spans="1:26" ht="11.25" customHeight="1">
      <c r="A256" s="589" t="s">
        <v>1733</v>
      </c>
      <c r="B256" s="589" t="s">
        <v>1734</v>
      </c>
      <c r="C256" s="589" t="s">
        <v>1623</v>
      </c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</row>
    <row r="257" spans="1:26" ht="11.25" customHeight="1">
      <c r="A257" s="589" t="s">
        <v>1735</v>
      </c>
      <c r="B257" s="589" t="s">
        <v>1736</v>
      </c>
      <c r="C257" s="589" t="s">
        <v>1611</v>
      </c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</row>
    <row r="258" spans="1:26" ht="11.25" customHeight="1">
      <c r="A258" s="589" t="s">
        <v>1737</v>
      </c>
      <c r="B258" s="589" t="s">
        <v>1738</v>
      </c>
      <c r="C258" s="589" t="s">
        <v>1614</v>
      </c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</row>
    <row r="259" spans="1:26" ht="11.25" customHeight="1">
      <c r="A259" s="589" t="s">
        <v>1739</v>
      </c>
      <c r="B259" s="589" t="s">
        <v>1740</v>
      </c>
      <c r="C259" s="589" t="s">
        <v>1617</v>
      </c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</row>
    <row r="260" spans="1:26" ht="11.25" customHeight="1">
      <c r="A260" s="589" t="s">
        <v>1741</v>
      </c>
      <c r="B260" s="589" t="s">
        <v>1742</v>
      </c>
      <c r="C260" s="589" t="s">
        <v>1620</v>
      </c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</row>
    <row r="261" spans="1:26" ht="11.25" customHeight="1">
      <c r="A261" s="589" t="s">
        <v>1743</v>
      </c>
      <c r="B261" s="589" t="s">
        <v>1744</v>
      </c>
      <c r="C261" s="589" t="s">
        <v>1623</v>
      </c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</row>
    <row r="262" spans="1:26" ht="11.25" customHeight="1">
      <c r="A262" s="589" t="s">
        <v>1745</v>
      </c>
      <c r="B262" s="589" t="s">
        <v>1746</v>
      </c>
      <c r="C262" s="589" t="s">
        <v>1611</v>
      </c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</row>
    <row r="263" spans="1:26" ht="11.25" customHeight="1">
      <c r="A263" s="589" t="s">
        <v>1747</v>
      </c>
      <c r="B263" s="589" t="s">
        <v>1748</v>
      </c>
      <c r="C263" s="589" t="s">
        <v>1614</v>
      </c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</row>
    <row r="264" spans="1:26" ht="11.25" customHeight="1">
      <c r="A264" s="589" t="s">
        <v>1749</v>
      </c>
      <c r="B264" s="589" t="s">
        <v>1750</v>
      </c>
      <c r="C264" s="589" t="s">
        <v>1617</v>
      </c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</row>
    <row r="265" spans="1:26" ht="11.25" customHeight="1">
      <c r="A265" s="589" t="s">
        <v>1751</v>
      </c>
      <c r="B265" s="589" t="s">
        <v>1752</v>
      </c>
      <c r="C265" s="589" t="s">
        <v>1620</v>
      </c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</row>
    <row r="266" spans="1:26" ht="11.25" customHeight="1">
      <c r="A266" s="589" t="s">
        <v>1753</v>
      </c>
      <c r="B266" s="589" t="s">
        <v>1754</v>
      </c>
      <c r="C266" s="589" t="s">
        <v>1623</v>
      </c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</row>
    <row r="267" spans="1:26" ht="11.25" customHeight="1">
      <c r="A267" s="589" t="s">
        <v>1755</v>
      </c>
      <c r="B267" s="589" t="s">
        <v>1756</v>
      </c>
      <c r="C267" s="589" t="s">
        <v>1611</v>
      </c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</row>
    <row r="268" spans="1:26" ht="11.25" customHeight="1">
      <c r="A268" s="589" t="s">
        <v>1757</v>
      </c>
      <c r="B268" s="589" t="s">
        <v>1758</v>
      </c>
      <c r="C268" s="589" t="s">
        <v>1614</v>
      </c>
      <c r="D268" s="74"/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  <c r="U268" s="74"/>
      <c r="V268" s="74"/>
      <c r="W268" s="74"/>
      <c r="X268" s="74"/>
      <c r="Y268" s="74"/>
      <c r="Z268" s="74"/>
    </row>
    <row r="269" spans="1:26" ht="11.25" customHeight="1">
      <c r="A269" s="589" t="s">
        <v>1759</v>
      </c>
      <c r="B269" s="589" t="s">
        <v>1760</v>
      </c>
      <c r="C269" s="589" t="s">
        <v>1617</v>
      </c>
      <c r="D269" s="74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  <c r="V269" s="74"/>
      <c r="W269" s="74"/>
      <c r="X269" s="74"/>
      <c r="Y269" s="74"/>
      <c r="Z269" s="74"/>
    </row>
    <row r="270" spans="1:26" ht="11.25" customHeight="1">
      <c r="A270" s="589" t="s">
        <v>1761</v>
      </c>
      <c r="B270" s="589" t="s">
        <v>1762</v>
      </c>
      <c r="C270" s="589" t="s">
        <v>1620</v>
      </c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</row>
    <row r="271" spans="1:26" ht="11.25" customHeight="1">
      <c r="A271" s="589" t="s">
        <v>1763</v>
      </c>
      <c r="B271" s="589" t="s">
        <v>1764</v>
      </c>
      <c r="C271" s="589" t="s">
        <v>1623</v>
      </c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</row>
    <row r="272" spans="1:26" ht="11.25" customHeight="1">
      <c r="A272" s="589" t="s">
        <v>1765</v>
      </c>
      <c r="B272" s="589" t="s">
        <v>1766</v>
      </c>
      <c r="C272" s="589" t="s">
        <v>1767</v>
      </c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</row>
    <row r="273" spans="1:26" ht="11.25" customHeight="1">
      <c r="A273" s="589" t="s">
        <v>1768</v>
      </c>
      <c r="B273" s="589" t="s">
        <v>1769</v>
      </c>
      <c r="C273" s="589" t="s">
        <v>1770</v>
      </c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</row>
    <row r="274" spans="1:26" ht="11.25" customHeight="1">
      <c r="A274" s="589" t="s">
        <v>1771</v>
      </c>
      <c r="B274" s="589" t="s">
        <v>1772</v>
      </c>
      <c r="C274" s="589" t="s">
        <v>1773</v>
      </c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</row>
    <row r="275" spans="1:26" ht="11.25" customHeight="1">
      <c r="A275" s="589" t="s">
        <v>1774</v>
      </c>
      <c r="B275" s="589" t="s">
        <v>1775</v>
      </c>
      <c r="C275" s="589" t="s">
        <v>1776</v>
      </c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</row>
    <row r="276" spans="1:26" ht="11.25" customHeight="1">
      <c r="A276" s="589" t="s">
        <v>1777</v>
      </c>
      <c r="B276" s="589" t="s">
        <v>1778</v>
      </c>
      <c r="C276" s="589" t="s">
        <v>1779</v>
      </c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</row>
    <row r="277" spans="1:26" ht="11.25" customHeight="1">
      <c r="A277" s="589" t="s">
        <v>1780</v>
      </c>
      <c r="B277" s="589" t="s">
        <v>1781</v>
      </c>
      <c r="C277" s="589" t="s">
        <v>1776</v>
      </c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</row>
    <row r="278" spans="1:26" ht="11.25" customHeight="1">
      <c r="A278" s="589" t="s">
        <v>1782</v>
      </c>
      <c r="B278" s="589" t="s">
        <v>1783</v>
      </c>
      <c r="C278" s="589" t="s">
        <v>1779</v>
      </c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</row>
    <row r="279" spans="1:26" ht="11.25" customHeight="1">
      <c r="A279" s="589" t="s">
        <v>381</v>
      </c>
      <c r="B279" s="589" t="s">
        <v>1784</v>
      </c>
      <c r="C279" s="589" t="s">
        <v>1785</v>
      </c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</row>
    <row r="280" spans="1:26" ht="11.25" customHeight="1">
      <c r="A280" s="589" t="s">
        <v>1786</v>
      </c>
      <c r="B280" s="589" t="s">
        <v>1787</v>
      </c>
      <c r="C280" s="589" t="s">
        <v>1788</v>
      </c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</row>
    <row r="281" spans="1:26" ht="11.25" customHeight="1">
      <c r="A281" s="589" t="s">
        <v>1789</v>
      </c>
      <c r="B281" s="589" t="s">
        <v>1790</v>
      </c>
      <c r="C281" s="589" t="s">
        <v>1791</v>
      </c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</row>
    <row r="282" spans="1:26" ht="11.25" customHeight="1">
      <c r="A282" s="589" t="s">
        <v>1792</v>
      </c>
      <c r="B282" s="589" t="s">
        <v>1793</v>
      </c>
      <c r="C282" s="589" t="s">
        <v>1779</v>
      </c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</row>
    <row r="283" spans="1:26" ht="11.25" customHeight="1">
      <c r="A283" s="589" t="s">
        <v>1794</v>
      </c>
      <c r="B283" s="589" t="s">
        <v>1795</v>
      </c>
      <c r="C283" s="589" t="s">
        <v>1796</v>
      </c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</row>
    <row r="284" spans="1:26" ht="11.25" customHeight="1">
      <c r="A284" s="589" t="s">
        <v>1797</v>
      </c>
      <c r="B284" s="589" t="s">
        <v>1798</v>
      </c>
      <c r="C284" s="589" t="s">
        <v>1799</v>
      </c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</row>
    <row r="285" spans="1:26" ht="11.25" customHeight="1">
      <c r="A285" s="589" t="s">
        <v>1800</v>
      </c>
      <c r="B285" s="589" t="s">
        <v>1801</v>
      </c>
      <c r="C285" s="589" t="s">
        <v>1802</v>
      </c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</row>
    <row r="286" spans="1:26" ht="11.25" customHeight="1">
      <c r="A286" s="589" t="s">
        <v>1803</v>
      </c>
      <c r="B286" s="589" t="s">
        <v>1804</v>
      </c>
      <c r="C286" s="589" t="s">
        <v>1805</v>
      </c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</row>
    <row r="287" spans="1:26" ht="11.25" customHeight="1">
      <c r="A287" s="589" t="s">
        <v>1806</v>
      </c>
      <c r="B287" s="589" t="s">
        <v>1807</v>
      </c>
      <c r="C287" s="589" t="s">
        <v>1808</v>
      </c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</row>
    <row r="288" spans="1:26" ht="11.25" customHeight="1">
      <c r="A288" s="589" t="s">
        <v>1809</v>
      </c>
      <c r="B288" s="589" t="s">
        <v>1810</v>
      </c>
      <c r="C288" s="589" t="s">
        <v>1811</v>
      </c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</row>
    <row r="289" spans="1:26" ht="11.25" customHeight="1">
      <c r="A289" s="589" t="s">
        <v>1812</v>
      </c>
      <c r="B289" s="589" t="s">
        <v>1813</v>
      </c>
      <c r="C289" s="589" t="s">
        <v>1814</v>
      </c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</row>
    <row r="290" spans="1:26" ht="11.25" customHeight="1">
      <c r="A290" s="589" t="s">
        <v>1815</v>
      </c>
      <c r="B290" s="589" t="s">
        <v>1816</v>
      </c>
      <c r="C290" s="589" t="s">
        <v>1817</v>
      </c>
      <c r="D290" s="74"/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4"/>
      <c r="U290" s="74"/>
      <c r="V290" s="74"/>
      <c r="W290" s="74"/>
      <c r="X290" s="74"/>
      <c r="Y290" s="74"/>
      <c r="Z290" s="74"/>
    </row>
    <row r="291" spans="1:26" ht="11.25" customHeight="1">
      <c r="A291" s="589" t="s">
        <v>1818</v>
      </c>
      <c r="B291" s="589" t="s">
        <v>1819</v>
      </c>
      <c r="C291" s="589" t="s">
        <v>1820</v>
      </c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4"/>
      <c r="U291" s="74"/>
      <c r="V291" s="74"/>
      <c r="W291" s="74"/>
      <c r="X291" s="74"/>
      <c r="Y291" s="74"/>
      <c r="Z291" s="74"/>
    </row>
    <row r="292" spans="1:26" ht="11.25" customHeight="1">
      <c r="A292" s="589" t="s">
        <v>1821</v>
      </c>
      <c r="B292" s="589" t="s">
        <v>1822</v>
      </c>
      <c r="C292" s="589" t="s">
        <v>1823</v>
      </c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</row>
    <row r="293" spans="1:26" ht="11.25" customHeight="1">
      <c r="A293" s="589" t="s">
        <v>1824</v>
      </c>
      <c r="B293" s="589" t="s">
        <v>1825</v>
      </c>
      <c r="C293" s="589" t="s">
        <v>1826</v>
      </c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</row>
    <row r="294" spans="1:26" ht="11.25" customHeight="1">
      <c r="A294" s="589" t="s">
        <v>1827</v>
      </c>
      <c r="B294" s="589" t="s">
        <v>1828</v>
      </c>
      <c r="C294" s="589" t="s">
        <v>1829</v>
      </c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</row>
    <row r="295" spans="1:26" ht="11.25" customHeight="1">
      <c r="A295" s="589" t="s">
        <v>440</v>
      </c>
      <c r="B295" s="589" t="s">
        <v>1830</v>
      </c>
      <c r="C295" s="589" t="s">
        <v>1831</v>
      </c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</row>
    <row r="296" spans="1:26" ht="11.25" customHeight="1">
      <c r="A296" s="589" t="s">
        <v>1832</v>
      </c>
      <c r="B296" s="589" t="s">
        <v>1833</v>
      </c>
      <c r="C296" s="589" t="s">
        <v>1834</v>
      </c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</row>
    <row r="297" spans="1:26" ht="11.25" customHeight="1">
      <c r="A297" s="589" t="s">
        <v>1835</v>
      </c>
      <c r="B297" s="589" t="s">
        <v>1836</v>
      </c>
      <c r="C297" s="589" t="s">
        <v>1837</v>
      </c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</row>
    <row r="298" spans="1:26" ht="11.25" customHeight="1">
      <c r="A298" s="589" t="s">
        <v>1838</v>
      </c>
      <c r="B298" s="589" t="s">
        <v>1839</v>
      </c>
      <c r="C298" s="589" t="s">
        <v>1840</v>
      </c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</row>
    <row r="299" spans="1:26" ht="11.25" customHeight="1">
      <c r="A299" s="589" t="s">
        <v>1841</v>
      </c>
      <c r="B299" s="589" t="s">
        <v>1842</v>
      </c>
      <c r="C299" s="589" t="s">
        <v>1843</v>
      </c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</row>
    <row r="300" spans="1:26" ht="11.25" customHeight="1">
      <c r="A300" s="589" t="s">
        <v>1844</v>
      </c>
      <c r="B300" s="589" t="s">
        <v>1845</v>
      </c>
      <c r="C300" s="589" t="s">
        <v>1846</v>
      </c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</row>
    <row r="301" spans="1:26" ht="11.25" customHeight="1">
      <c r="A301" s="589" t="s">
        <v>1847</v>
      </c>
      <c r="B301" s="589" t="s">
        <v>1848</v>
      </c>
      <c r="C301" s="589" t="s">
        <v>1849</v>
      </c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</row>
    <row r="302" spans="1:26" ht="11.25" customHeight="1">
      <c r="A302" s="589" t="s">
        <v>1850</v>
      </c>
      <c r="B302" s="589" t="s">
        <v>1851</v>
      </c>
      <c r="C302" s="589" t="s">
        <v>1852</v>
      </c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</row>
    <row r="303" spans="1:26" ht="11.25" customHeight="1">
      <c r="A303" s="589" t="s">
        <v>1853</v>
      </c>
      <c r="B303" s="589" t="s">
        <v>1854</v>
      </c>
      <c r="C303" s="589" t="s">
        <v>1855</v>
      </c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</row>
    <row r="304" spans="1:26" ht="11.25" customHeight="1">
      <c r="A304" s="589" t="s">
        <v>1856</v>
      </c>
      <c r="B304" s="589" t="s">
        <v>1857</v>
      </c>
      <c r="C304" s="589" t="s">
        <v>1858</v>
      </c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</row>
    <row r="305" spans="1:26" ht="11.25" customHeight="1">
      <c r="A305" s="589" t="s">
        <v>1859</v>
      </c>
      <c r="B305" s="589" t="s">
        <v>1860</v>
      </c>
      <c r="C305" s="589" t="s">
        <v>1861</v>
      </c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</row>
    <row r="306" spans="1:26" ht="11.25" customHeight="1">
      <c r="A306" s="589" t="s">
        <v>1862</v>
      </c>
      <c r="B306" s="589" t="s">
        <v>1863</v>
      </c>
      <c r="C306" s="589" t="s">
        <v>1864</v>
      </c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</row>
    <row r="307" spans="1:26" ht="11.25" customHeight="1">
      <c r="A307" s="589" t="s">
        <v>1865</v>
      </c>
      <c r="B307" s="589" t="s">
        <v>1866</v>
      </c>
      <c r="C307" s="589" t="s">
        <v>1867</v>
      </c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</row>
    <row r="308" spans="1:26" ht="11.25" customHeight="1">
      <c r="A308" s="589" t="s">
        <v>1868</v>
      </c>
      <c r="B308" s="589" t="s">
        <v>1869</v>
      </c>
      <c r="C308" s="589" t="s">
        <v>1870</v>
      </c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</row>
    <row r="309" spans="1:26" ht="11.25" customHeight="1">
      <c r="A309" s="589" t="s">
        <v>1871</v>
      </c>
      <c r="B309" s="589" t="s">
        <v>1872</v>
      </c>
      <c r="C309" s="589" t="s">
        <v>1873</v>
      </c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</row>
    <row r="310" spans="1:26" ht="11.25" customHeight="1">
      <c r="A310" s="589" t="s">
        <v>1874</v>
      </c>
      <c r="B310" s="589" t="s">
        <v>1875</v>
      </c>
      <c r="C310" s="589" t="s">
        <v>1876</v>
      </c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</row>
    <row r="311" spans="1:26" ht="11.25" customHeight="1">
      <c r="A311" s="589" t="s">
        <v>1877</v>
      </c>
      <c r="B311" s="589" t="s">
        <v>1878</v>
      </c>
      <c r="C311" s="589" t="s">
        <v>1879</v>
      </c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</row>
    <row r="312" spans="1:26" ht="11.25" customHeight="1">
      <c r="A312" s="589" t="s">
        <v>1880</v>
      </c>
      <c r="B312" s="589" t="s">
        <v>1881</v>
      </c>
      <c r="C312" s="589" t="s">
        <v>1882</v>
      </c>
      <c r="D312" s="74"/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4"/>
      <c r="U312" s="74"/>
      <c r="V312" s="74"/>
      <c r="W312" s="74"/>
      <c r="X312" s="74"/>
      <c r="Y312" s="74"/>
      <c r="Z312" s="74"/>
    </row>
    <row r="313" spans="1:26" ht="11.25" customHeight="1">
      <c r="A313" s="589" t="s">
        <v>1883</v>
      </c>
      <c r="B313" s="589" t="s">
        <v>1884</v>
      </c>
      <c r="C313" s="589" t="s">
        <v>1885</v>
      </c>
      <c r="D313" s="74"/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4"/>
      <c r="U313" s="74"/>
      <c r="V313" s="74"/>
      <c r="W313" s="74"/>
      <c r="X313" s="74"/>
      <c r="Y313" s="74"/>
      <c r="Z313" s="74"/>
    </row>
    <row r="314" spans="1:26" ht="11.25" customHeight="1">
      <c r="A314" s="589" t="s">
        <v>1886</v>
      </c>
      <c r="B314" s="589" t="s">
        <v>1887</v>
      </c>
      <c r="C314" s="589" t="s">
        <v>1888</v>
      </c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</row>
    <row r="315" spans="1:26" ht="11.25" customHeight="1">
      <c r="A315" s="589" t="s">
        <v>1889</v>
      </c>
      <c r="B315" s="589" t="s">
        <v>1890</v>
      </c>
      <c r="C315" s="589" t="s">
        <v>1891</v>
      </c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</row>
    <row r="316" spans="1:26" ht="11.25" customHeight="1">
      <c r="A316" s="589" t="s">
        <v>1892</v>
      </c>
      <c r="B316" s="589" t="s">
        <v>1893</v>
      </c>
      <c r="C316" s="589" t="s">
        <v>1894</v>
      </c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</row>
    <row r="317" spans="1:26" ht="11.25" customHeight="1">
      <c r="A317" s="589" t="s">
        <v>1895</v>
      </c>
      <c r="B317" s="589" t="s">
        <v>1896</v>
      </c>
      <c r="C317" s="589" t="s">
        <v>1897</v>
      </c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</row>
    <row r="318" spans="1:26" ht="11.25" customHeight="1">
      <c r="A318" s="589" t="s">
        <v>1898</v>
      </c>
      <c r="B318" s="589" t="s">
        <v>1899</v>
      </c>
      <c r="C318" s="589" t="s">
        <v>1900</v>
      </c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</row>
    <row r="319" spans="1:26" ht="11.25" customHeight="1">
      <c r="A319" s="589" t="s">
        <v>1901</v>
      </c>
      <c r="B319" s="589" t="s">
        <v>1902</v>
      </c>
      <c r="C319" s="589" t="s">
        <v>1219</v>
      </c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</row>
    <row r="320" spans="1:26" ht="11.25" customHeight="1">
      <c r="A320" s="589" t="s">
        <v>1903</v>
      </c>
      <c r="B320" s="589" t="s">
        <v>1904</v>
      </c>
      <c r="C320" s="589" t="s">
        <v>1905</v>
      </c>
      <c r="D320" s="74"/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</row>
    <row r="321" spans="1:26" ht="11.25" customHeight="1">
      <c r="A321" s="589" t="s">
        <v>1906</v>
      </c>
      <c r="B321" s="589" t="s">
        <v>1907</v>
      </c>
      <c r="C321" s="589" t="s">
        <v>1908</v>
      </c>
      <c r="D321" s="74"/>
      <c r="E321" s="74"/>
      <c r="F321" s="74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</row>
    <row r="322" spans="1:26" ht="11.25" customHeight="1">
      <c r="A322" s="589" t="s">
        <v>1909</v>
      </c>
      <c r="B322" s="589" t="s">
        <v>1910</v>
      </c>
      <c r="C322" s="589" t="s">
        <v>1911</v>
      </c>
      <c r="D322" s="74"/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</row>
    <row r="323" spans="1:26" ht="11.25" customHeight="1">
      <c r="A323" s="589" t="s">
        <v>1912</v>
      </c>
      <c r="B323" s="589" t="s">
        <v>1913</v>
      </c>
      <c r="C323" s="589" t="s">
        <v>1905</v>
      </c>
      <c r="D323" s="74"/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</row>
    <row r="324" spans="1:26" ht="11.25" customHeight="1">
      <c r="A324" s="589" t="s">
        <v>1914</v>
      </c>
      <c r="B324" s="589" t="s">
        <v>1915</v>
      </c>
      <c r="C324" s="589" t="s">
        <v>1908</v>
      </c>
      <c r="D324" s="74"/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</row>
    <row r="325" spans="1:26" ht="11.25" customHeight="1">
      <c r="A325" s="589" t="s">
        <v>1916</v>
      </c>
      <c r="B325" s="589" t="s">
        <v>1917</v>
      </c>
      <c r="C325" s="589" t="s">
        <v>1911</v>
      </c>
      <c r="D325" s="74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</row>
    <row r="326" spans="1:26" ht="11.25" customHeight="1">
      <c r="A326" s="589" t="s">
        <v>1918</v>
      </c>
      <c r="B326" s="589" t="s">
        <v>1919</v>
      </c>
      <c r="C326" s="589" t="s">
        <v>1905</v>
      </c>
      <c r="D326" s="74"/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</row>
    <row r="327" spans="1:26" ht="11.25" customHeight="1">
      <c r="A327" s="589" t="s">
        <v>1920</v>
      </c>
      <c r="B327" s="589" t="s">
        <v>1921</v>
      </c>
      <c r="C327" s="589" t="s">
        <v>1908</v>
      </c>
      <c r="D327" s="74"/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</row>
    <row r="328" spans="1:26" ht="11.25" customHeight="1">
      <c r="A328" s="589" t="s">
        <v>1922</v>
      </c>
      <c r="B328" s="589" t="s">
        <v>1923</v>
      </c>
      <c r="C328" s="589" t="s">
        <v>1911</v>
      </c>
      <c r="D328" s="74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4"/>
      <c r="U328" s="74"/>
      <c r="V328" s="74"/>
      <c r="W328" s="74"/>
      <c r="X328" s="74"/>
      <c r="Y328" s="74"/>
      <c r="Z328" s="74"/>
    </row>
    <row r="329" spans="1:26" ht="11.25" customHeight="1">
      <c r="A329" s="589" t="s">
        <v>1924</v>
      </c>
      <c r="B329" s="589" t="s">
        <v>1925</v>
      </c>
      <c r="C329" s="589" t="s">
        <v>1905</v>
      </c>
      <c r="D329" s="74"/>
      <c r="E329" s="74"/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Q329" s="74"/>
      <c r="R329" s="74"/>
      <c r="S329" s="74"/>
      <c r="T329" s="74"/>
      <c r="U329" s="74"/>
      <c r="V329" s="74"/>
      <c r="W329" s="74"/>
      <c r="X329" s="74"/>
      <c r="Y329" s="74"/>
      <c r="Z329" s="74"/>
    </row>
    <row r="330" spans="1:26" ht="11.25" customHeight="1">
      <c r="A330" s="589" t="s">
        <v>1926</v>
      </c>
      <c r="B330" s="589" t="s">
        <v>1927</v>
      </c>
      <c r="C330" s="589" t="s">
        <v>1908</v>
      </c>
      <c r="D330" s="74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  <c r="S330" s="74"/>
      <c r="T330" s="74"/>
      <c r="U330" s="74"/>
      <c r="V330" s="74"/>
      <c r="W330" s="74"/>
      <c r="X330" s="74"/>
      <c r="Y330" s="74"/>
      <c r="Z330" s="74"/>
    </row>
    <row r="331" spans="1:26" ht="11.25" customHeight="1">
      <c r="A331" s="589" t="s">
        <v>1928</v>
      </c>
      <c r="B331" s="589" t="s">
        <v>1929</v>
      </c>
      <c r="C331" s="589" t="s">
        <v>1911</v>
      </c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  <c r="Z331" s="74"/>
    </row>
    <row r="332" spans="1:26" ht="11.25" customHeight="1">
      <c r="A332" s="589" t="s">
        <v>1930</v>
      </c>
      <c r="B332" s="589" t="s">
        <v>1931</v>
      </c>
      <c r="C332" s="589" t="s">
        <v>1905</v>
      </c>
      <c r="D332" s="74"/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4"/>
      <c r="T332" s="74"/>
      <c r="U332" s="74"/>
      <c r="V332" s="74"/>
      <c r="W332" s="74"/>
      <c r="X332" s="74"/>
      <c r="Y332" s="74"/>
      <c r="Z332" s="74"/>
    </row>
    <row r="333" spans="1:26" ht="11.25" customHeight="1">
      <c r="A333" s="589" t="s">
        <v>1932</v>
      </c>
      <c r="B333" s="589" t="s">
        <v>1933</v>
      </c>
      <c r="C333" s="589" t="s">
        <v>1908</v>
      </c>
      <c r="D333" s="74"/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</row>
    <row r="334" spans="1:26" ht="11.25" customHeight="1">
      <c r="A334" s="589" t="s">
        <v>1934</v>
      </c>
      <c r="B334" s="589" t="s">
        <v>1935</v>
      </c>
      <c r="C334" s="589" t="s">
        <v>1911</v>
      </c>
      <c r="D334" s="74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</row>
    <row r="335" spans="1:26" ht="11.25" customHeight="1">
      <c r="A335" s="589" t="s">
        <v>1936</v>
      </c>
      <c r="B335" s="589" t="s">
        <v>1937</v>
      </c>
      <c r="C335" s="589" t="s">
        <v>1938</v>
      </c>
      <c r="D335" s="74"/>
      <c r="E335" s="74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  <c r="Q335" s="74"/>
      <c r="R335" s="74"/>
      <c r="S335" s="74"/>
      <c r="T335" s="74"/>
      <c r="U335" s="74"/>
      <c r="V335" s="74"/>
      <c r="W335" s="74"/>
      <c r="X335" s="74"/>
      <c r="Y335" s="74"/>
      <c r="Z335" s="74"/>
    </row>
    <row r="336" spans="1:26" ht="11.25" customHeight="1">
      <c r="A336" s="589" t="s">
        <v>1939</v>
      </c>
      <c r="B336" s="589" t="s">
        <v>1940</v>
      </c>
      <c r="C336" s="589" t="s">
        <v>1941</v>
      </c>
      <c r="D336" s="74"/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74"/>
      <c r="R336" s="74"/>
      <c r="S336" s="74"/>
      <c r="T336" s="74"/>
      <c r="U336" s="74"/>
      <c r="V336" s="74"/>
      <c r="W336" s="74"/>
      <c r="X336" s="74"/>
      <c r="Y336" s="74"/>
      <c r="Z336" s="74"/>
    </row>
    <row r="337" spans="1:26" ht="11.25" customHeight="1">
      <c r="A337" s="589" t="s">
        <v>1942</v>
      </c>
      <c r="B337" s="589" t="s">
        <v>1943</v>
      </c>
      <c r="C337" s="589" t="s">
        <v>1944</v>
      </c>
      <c r="D337" s="74"/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Q337" s="74"/>
      <c r="R337" s="74"/>
      <c r="S337" s="74"/>
      <c r="T337" s="74"/>
      <c r="U337" s="74"/>
      <c r="V337" s="74"/>
      <c r="W337" s="74"/>
      <c r="X337" s="74"/>
      <c r="Y337" s="74"/>
      <c r="Z337" s="74"/>
    </row>
    <row r="338" spans="1:26" ht="11.25" customHeight="1">
      <c r="A338" s="589" t="s">
        <v>1945</v>
      </c>
      <c r="B338" s="589" t="s">
        <v>1946</v>
      </c>
      <c r="C338" s="589" t="s">
        <v>1947</v>
      </c>
      <c r="D338" s="74"/>
      <c r="E338" s="74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  <c r="Q338" s="74"/>
      <c r="R338" s="74"/>
      <c r="S338" s="74"/>
      <c r="T338" s="74"/>
      <c r="U338" s="74"/>
      <c r="V338" s="74"/>
      <c r="W338" s="74"/>
      <c r="X338" s="74"/>
      <c r="Y338" s="74"/>
      <c r="Z338" s="74"/>
    </row>
    <row r="339" spans="1:26" ht="11.25" customHeight="1">
      <c r="A339" s="589" t="s">
        <v>1948</v>
      </c>
      <c r="B339" s="589" t="s">
        <v>1949</v>
      </c>
      <c r="C339" s="589" t="s">
        <v>1950</v>
      </c>
      <c r="D339" s="74"/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Q339" s="74"/>
      <c r="R339" s="74"/>
      <c r="S339" s="74"/>
      <c r="T339" s="74"/>
      <c r="U339" s="74"/>
      <c r="V339" s="74"/>
      <c r="W339" s="74"/>
      <c r="X339" s="74"/>
      <c r="Y339" s="74"/>
      <c r="Z339" s="74"/>
    </row>
    <row r="340" spans="1:26" ht="11.25" customHeight="1">
      <c r="A340" s="589" t="s">
        <v>1951</v>
      </c>
      <c r="B340" s="589" t="s">
        <v>1952</v>
      </c>
      <c r="C340" s="589" t="s">
        <v>1953</v>
      </c>
      <c r="D340" s="74"/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Q340" s="74"/>
      <c r="R340" s="74"/>
      <c r="S340" s="74"/>
      <c r="T340" s="74"/>
      <c r="U340" s="74"/>
      <c r="V340" s="74"/>
      <c r="W340" s="74"/>
      <c r="X340" s="74"/>
      <c r="Y340" s="74"/>
      <c r="Z340" s="74"/>
    </row>
    <row r="341" spans="1:26" ht="11.25" customHeight="1">
      <c r="A341" s="589" t="s">
        <v>1954</v>
      </c>
      <c r="B341" s="589" t="s">
        <v>1955</v>
      </c>
      <c r="C341" s="589" t="s">
        <v>1284</v>
      </c>
      <c r="D341" s="74"/>
      <c r="E341" s="74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Q341" s="74"/>
      <c r="R341" s="74"/>
      <c r="S341" s="74"/>
      <c r="T341" s="74"/>
      <c r="U341" s="74"/>
      <c r="V341" s="74"/>
      <c r="W341" s="74"/>
      <c r="X341" s="74"/>
      <c r="Y341" s="74"/>
      <c r="Z341" s="74"/>
    </row>
    <row r="342" spans="1:26" ht="11.25" customHeight="1">
      <c r="A342" s="74"/>
      <c r="B342" s="74"/>
      <c r="C342" s="74"/>
      <c r="D342" s="74"/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Q342" s="74"/>
      <c r="R342" s="74"/>
      <c r="S342" s="74"/>
      <c r="T342" s="74"/>
      <c r="U342" s="74"/>
      <c r="V342" s="74"/>
      <c r="W342" s="74"/>
      <c r="X342" s="74"/>
      <c r="Y342" s="74"/>
      <c r="Z342" s="74"/>
    </row>
    <row r="343" spans="1:26" ht="11.25" customHeight="1">
      <c r="A343" s="74"/>
      <c r="B343" s="74"/>
      <c r="C343" s="74"/>
      <c r="D343" s="74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  <c r="S343" s="74"/>
      <c r="T343" s="74"/>
      <c r="U343" s="74"/>
      <c r="V343" s="74"/>
      <c r="W343" s="74"/>
      <c r="X343" s="74"/>
      <c r="Y343" s="74"/>
      <c r="Z343" s="74"/>
    </row>
    <row r="344" spans="1:26" ht="11.25" customHeight="1">
      <c r="A344" s="74"/>
      <c r="B344" s="74"/>
      <c r="C344" s="74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</row>
    <row r="345" spans="1:26" ht="11.25" customHeight="1">
      <c r="A345" s="74"/>
      <c r="B345" s="74"/>
      <c r="C345" s="74"/>
      <c r="D345" s="74"/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Q345" s="74"/>
      <c r="R345" s="74"/>
      <c r="S345" s="74"/>
      <c r="T345" s="74"/>
      <c r="U345" s="74"/>
      <c r="V345" s="74"/>
      <c r="W345" s="74"/>
      <c r="X345" s="74"/>
      <c r="Y345" s="74"/>
      <c r="Z345" s="74"/>
    </row>
    <row r="346" spans="1:26" ht="11.25" customHeight="1">
      <c r="A346" s="74"/>
      <c r="B346" s="74"/>
      <c r="C346" s="74"/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74"/>
      <c r="R346" s="74"/>
      <c r="S346" s="74"/>
      <c r="T346" s="74"/>
      <c r="U346" s="74"/>
      <c r="V346" s="74"/>
      <c r="W346" s="74"/>
      <c r="X346" s="74"/>
      <c r="Y346" s="74"/>
      <c r="Z346" s="74"/>
    </row>
    <row r="347" spans="1:26" ht="11.25" customHeight="1">
      <c r="A347" s="74"/>
      <c r="B347" s="74"/>
      <c r="C347" s="74"/>
      <c r="D347" s="74"/>
      <c r="E347" s="74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  <c r="Q347" s="74"/>
      <c r="R347" s="74"/>
      <c r="S347" s="74"/>
      <c r="T347" s="74"/>
      <c r="U347" s="74"/>
      <c r="V347" s="74"/>
      <c r="W347" s="74"/>
      <c r="X347" s="74"/>
      <c r="Y347" s="74"/>
      <c r="Z347" s="74"/>
    </row>
    <row r="348" spans="1:26" ht="11.25" customHeight="1">
      <c r="A348" s="74"/>
      <c r="B348" s="74"/>
      <c r="C348" s="74"/>
      <c r="D348" s="74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Q348" s="74"/>
      <c r="R348" s="74"/>
      <c r="S348" s="74"/>
      <c r="T348" s="74"/>
      <c r="U348" s="74"/>
      <c r="V348" s="74"/>
      <c r="W348" s="74"/>
      <c r="X348" s="74"/>
      <c r="Y348" s="74"/>
      <c r="Z348" s="74"/>
    </row>
    <row r="349" spans="1:26" ht="11.25" customHeight="1">
      <c r="A349" s="74"/>
      <c r="B349" s="74"/>
      <c r="C349" s="74"/>
      <c r="D349" s="74"/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Q349" s="74"/>
      <c r="R349" s="74"/>
      <c r="S349" s="74"/>
      <c r="T349" s="74"/>
      <c r="U349" s="74"/>
      <c r="V349" s="74"/>
      <c r="W349" s="74"/>
      <c r="X349" s="74"/>
      <c r="Y349" s="74"/>
      <c r="Z349" s="74"/>
    </row>
    <row r="350" spans="1:26" ht="11.25" customHeight="1">
      <c r="A350" s="74"/>
      <c r="B350" s="74"/>
      <c r="C350" s="74"/>
      <c r="D350" s="74"/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Q350" s="74"/>
      <c r="R350" s="74"/>
      <c r="S350" s="74"/>
      <c r="T350" s="74"/>
      <c r="U350" s="74"/>
      <c r="V350" s="74"/>
      <c r="W350" s="74"/>
      <c r="X350" s="74"/>
      <c r="Y350" s="74"/>
      <c r="Z350" s="74"/>
    </row>
    <row r="351" spans="1:26" ht="11.25" customHeight="1">
      <c r="A351" s="74"/>
      <c r="B351" s="74"/>
      <c r="C351" s="74"/>
      <c r="D351" s="74"/>
      <c r="E351" s="74"/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Q351" s="74"/>
      <c r="R351" s="74"/>
      <c r="S351" s="74"/>
      <c r="T351" s="74"/>
      <c r="U351" s="74"/>
      <c r="V351" s="74"/>
      <c r="W351" s="74"/>
      <c r="X351" s="74"/>
      <c r="Y351" s="74"/>
      <c r="Z351" s="74"/>
    </row>
    <row r="352" spans="1:26" ht="11.25" customHeight="1">
      <c r="A352" s="74"/>
      <c r="B352" s="74"/>
      <c r="C352" s="74"/>
      <c r="D352" s="74"/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Q352" s="74"/>
      <c r="R352" s="74"/>
      <c r="S352" s="74"/>
      <c r="T352" s="74"/>
      <c r="U352" s="74"/>
      <c r="V352" s="74"/>
      <c r="W352" s="74"/>
      <c r="X352" s="74"/>
      <c r="Y352" s="74"/>
      <c r="Z352" s="74"/>
    </row>
    <row r="353" spans="1:26" ht="11.25" customHeight="1">
      <c r="A353" s="74"/>
      <c r="B353" s="74"/>
      <c r="C353" s="74"/>
      <c r="D353" s="74"/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  <c r="Q353" s="74"/>
      <c r="R353" s="74"/>
      <c r="S353" s="74"/>
      <c r="T353" s="74"/>
      <c r="U353" s="74"/>
      <c r="V353" s="74"/>
      <c r="W353" s="74"/>
      <c r="X353" s="74"/>
      <c r="Y353" s="74"/>
      <c r="Z353" s="74"/>
    </row>
    <row r="354" spans="1:26" ht="11.25" customHeight="1">
      <c r="A354" s="74"/>
      <c r="B354" s="74"/>
      <c r="C354" s="74"/>
      <c r="D354" s="74"/>
      <c r="E354" s="74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  <c r="Q354" s="74"/>
      <c r="R354" s="74"/>
      <c r="S354" s="74"/>
      <c r="T354" s="74"/>
      <c r="U354" s="74"/>
      <c r="V354" s="74"/>
      <c r="W354" s="74"/>
      <c r="X354" s="74"/>
      <c r="Y354" s="74"/>
      <c r="Z354" s="74"/>
    </row>
    <row r="355" spans="1:26" ht="11.25" customHeight="1">
      <c r="A355" s="74"/>
      <c r="B355" s="74"/>
      <c r="C355" s="74"/>
      <c r="D355" s="74"/>
      <c r="E355" s="74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Q355" s="74"/>
      <c r="R355" s="74"/>
      <c r="S355" s="74"/>
      <c r="T355" s="74"/>
      <c r="U355" s="74"/>
      <c r="V355" s="74"/>
      <c r="W355" s="74"/>
      <c r="X355" s="74"/>
      <c r="Y355" s="74"/>
      <c r="Z355" s="74"/>
    </row>
    <row r="356" spans="1:26" ht="11.25" customHeight="1">
      <c r="A356" s="74"/>
      <c r="B356" s="74"/>
      <c r="C356" s="74"/>
      <c r="D356" s="74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  <c r="S356" s="74"/>
      <c r="T356" s="74"/>
      <c r="U356" s="74"/>
      <c r="V356" s="74"/>
      <c r="W356" s="74"/>
      <c r="X356" s="74"/>
      <c r="Y356" s="74"/>
      <c r="Z356" s="74"/>
    </row>
    <row r="357" spans="1:26" ht="11.25" customHeight="1">
      <c r="A357" s="74"/>
      <c r="B357" s="74"/>
      <c r="C357" s="74"/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</row>
    <row r="358" spans="1:26" ht="11.25" customHeight="1">
      <c r="A358" s="74"/>
      <c r="B358" s="74"/>
      <c r="C358" s="74"/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4"/>
      <c r="U358" s="74"/>
      <c r="V358" s="74"/>
      <c r="W358" s="74"/>
      <c r="X358" s="74"/>
      <c r="Y358" s="74"/>
      <c r="Z358" s="74"/>
    </row>
    <row r="359" spans="1:26" ht="11.25" customHeight="1">
      <c r="A359" s="74"/>
      <c r="B359" s="74"/>
      <c r="C359" s="74"/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4"/>
      <c r="U359" s="74"/>
      <c r="V359" s="74"/>
      <c r="W359" s="74"/>
      <c r="X359" s="74"/>
      <c r="Y359" s="74"/>
      <c r="Z359" s="74"/>
    </row>
    <row r="360" spans="1:26" ht="11.25" customHeight="1">
      <c r="A360" s="74"/>
      <c r="B360" s="74"/>
      <c r="C360" s="74"/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4"/>
      <c r="U360" s="74"/>
      <c r="V360" s="74"/>
      <c r="W360" s="74"/>
      <c r="X360" s="74"/>
      <c r="Y360" s="74"/>
      <c r="Z360" s="74"/>
    </row>
    <row r="361" spans="1:26" ht="11.25" customHeight="1">
      <c r="A361" s="74"/>
      <c r="B361" s="74"/>
      <c r="C361" s="74"/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4"/>
      <c r="U361" s="74"/>
      <c r="V361" s="74"/>
      <c r="W361" s="74"/>
      <c r="X361" s="74"/>
      <c r="Y361" s="74"/>
      <c r="Z361" s="74"/>
    </row>
    <row r="362" spans="1:26" ht="11.25" customHeight="1">
      <c r="A362" s="74"/>
      <c r="B362" s="74"/>
      <c r="C362" s="74"/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4"/>
      <c r="U362" s="74"/>
      <c r="V362" s="74"/>
      <c r="W362" s="74"/>
      <c r="X362" s="74"/>
      <c r="Y362" s="74"/>
      <c r="Z362" s="74"/>
    </row>
    <row r="363" spans="1:26" ht="11.25" customHeight="1">
      <c r="A363" s="74"/>
      <c r="B363" s="74"/>
      <c r="C363" s="74"/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4"/>
      <c r="U363" s="74"/>
      <c r="V363" s="74"/>
      <c r="W363" s="74"/>
      <c r="X363" s="74"/>
      <c r="Y363" s="74"/>
      <c r="Z363" s="74"/>
    </row>
    <row r="364" spans="1:26" ht="11.25" customHeight="1">
      <c r="A364" s="74"/>
      <c r="B364" s="74"/>
      <c r="C364" s="74"/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4"/>
      <c r="U364" s="74"/>
      <c r="V364" s="74"/>
      <c r="W364" s="74"/>
      <c r="X364" s="74"/>
      <c r="Y364" s="74"/>
      <c r="Z364" s="74"/>
    </row>
    <row r="365" spans="1:26" ht="11.25" customHeight="1">
      <c r="A365" s="74"/>
      <c r="B365" s="74"/>
      <c r="C365" s="74"/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4"/>
      <c r="U365" s="74"/>
      <c r="V365" s="74"/>
      <c r="W365" s="74"/>
      <c r="X365" s="74"/>
      <c r="Y365" s="74"/>
      <c r="Z365" s="74"/>
    </row>
    <row r="366" spans="1:26" ht="11.25" customHeight="1">
      <c r="A366" s="74"/>
      <c r="B366" s="74"/>
      <c r="C366" s="74"/>
      <c r="D366" s="74"/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4"/>
      <c r="U366" s="74"/>
      <c r="V366" s="74"/>
      <c r="W366" s="74"/>
      <c r="X366" s="74"/>
      <c r="Y366" s="74"/>
      <c r="Z366" s="74"/>
    </row>
    <row r="367" spans="1:26" ht="11.25" customHeight="1">
      <c r="A367" s="74"/>
      <c r="B367" s="74"/>
      <c r="C367" s="74"/>
      <c r="D367" s="74"/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4"/>
      <c r="U367" s="74"/>
      <c r="V367" s="74"/>
      <c r="W367" s="74"/>
      <c r="X367" s="74"/>
      <c r="Y367" s="74"/>
      <c r="Z367" s="74"/>
    </row>
    <row r="368" spans="1:26" ht="11.25" customHeight="1">
      <c r="A368" s="74"/>
      <c r="B368" s="74"/>
      <c r="C368" s="74"/>
      <c r="D368" s="74"/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4"/>
      <c r="U368" s="74"/>
      <c r="V368" s="74"/>
      <c r="W368" s="74"/>
      <c r="X368" s="74"/>
      <c r="Y368" s="74"/>
      <c r="Z368" s="74"/>
    </row>
    <row r="369" spans="1:26" ht="11.25" customHeight="1">
      <c r="A369" s="74"/>
      <c r="B369" s="74"/>
      <c r="C369" s="74"/>
      <c r="D369" s="74"/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4"/>
      <c r="U369" s="74"/>
      <c r="V369" s="74"/>
      <c r="W369" s="74"/>
      <c r="X369" s="74"/>
      <c r="Y369" s="74"/>
      <c r="Z369" s="74"/>
    </row>
    <row r="370" spans="1:26" ht="11.25" customHeight="1">
      <c r="A370" s="74"/>
      <c r="B370" s="74"/>
      <c r="C370" s="74"/>
      <c r="D370" s="74"/>
      <c r="E370" s="74"/>
      <c r="F370" s="74"/>
      <c r="G370" s="74"/>
      <c r="H370" s="74"/>
      <c r="I370" s="74"/>
      <c r="J370" s="74"/>
      <c r="K370" s="74"/>
      <c r="L370" s="74"/>
      <c r="M370" s="74"/>
      <c r="N370" s="74"/>
      <c r="O370" s="74"/>
      <c r="P370" s="74"/>
      <c r="Q370" s="74"/>
      <c r="R370" s="74"/>
      <c r="S370" s="74"/>
      <c r="T370" s="74"/>
      <c r="U370" s="74"/>
      <c r="V370" s="74"/>
      <c r="W370" s="74"/>
      <c r="X370" s="74"/>
      <c r="Y370" s="74"/>
      <c r="Z370" s="74"/>
    </row>
    <row r="371" spans="1:26" ht="11.25" customHeight="1">
      <c r="A371" s="74"/>
      <c r="B371" s="74"/>
      <c r="C371" s="74"/>
      <c r="D371" s="74"/>
      <c r="E371" s="74"/>
      <c r="F371" s="74"/>
      <c r="G371" s="74"/>
      <c r="H371" s="74"/>
      <c r="I371" s="74"/>
      <c r="J371" s="74"/>
      <c r="K371" s="74"/>
      <c r="L371" s="74"/>
      <c r="M371" s="74"/>
      <c r="N371" s="74"/>
      <c r="O371" s="74"/>
      <c r="P371" s="74"/>
      <c r="Q371" s="74"/>
      <c r="R371" s="74"/>
      <c r="S371" s="74"/>
      <c r="T371" s="74"/>
      <c r="U371" s="74"/>
      <c r="V371" s="74"/>
      <c r="W371" s="74"/>
      <c r="X371" s="74"/>
      <c r="Y371" s="74"/>
      <c r="Z371" s="74"/>
    </row>
    <row r="372" spans="1:26" ht="11.25" customHeight="1">
      <c r="A372" s="74"/>
      <c r="B372" s="74"/>
      <c r="C372" s="74"/>
      <c r="D372" s="74"/>
      <c r="E372" s="74"/>
      <c r="F372" s="74"/>
      <c r="G372" s="74"/>
      <c r="H372" s="74"/>
      <c r="I372" s="74"/>
      <c r="J372" s="74"/>
      <c r="K372" s="74"/>
      <c r="L372" s="74"/>
      <c r="M372" s="74"/>
      <c r="N372" s="74"/>
      <c r="O372" s="74"/>
      <c r="P372" s="74"/>
      <c r="Q372" s="74"/>
      <c r="R372" s="74"/>
      <c r="S372" s="74"/>
      <c r="T372" s="74"/>
      <c r="U372" s="74"/>
      <c r="V372" s="74"/>
      <c r="W372" s="74"/>
      <c r="X372" s="74"/>
      <c r="Y372" s="74"/>
      <c r="Z372" s="74"/>
    </row>
    <row r="373" spans="1:26" ht="11.25" customHeight="1">
      <c r="A373" s="74"/>
      <c r="B373" s="74"/>
      <c r="C373" s="74"/>
      <c r="D373" s="74"/>
      <c r="E373" s="74"/>
      <c r="F373" s="74"/>
      <c r="G373" s="74"/>
      <c r="H373" s="74"/>
      <c r="I373" s="74"/>
      <c r="J373" s="74"/>
      <c r="K373" s="74"/>
      <c r="L373" s="74"/>
      <c r="M373" s="74"/>
      <c r="N373" s="74"/>
      <c r="O373" s="74"/>
      <c r="P373" s="74"/>
      <c r="Q373" s="74"/>
      <c r="R373" s="74"/>
      <c r="S373" s="74"/>
      <c r="T373" s="74"/>
      <c r="U373" s="74"/>
      <c r="V373" s="74"/>
      <c r="W373" s="74"/>
      <c r="X373" s="74"/>
      <c r="Y373" s="74"/>
      <c r="Z373" s="74"/>
    </row>
    <row r="374" spans="1:26" ht="11.25" customHeight="1">
      <c r="A374" s="74"/>
      <c r="B374" s="74"/>
      <c r="C374" s="74"/>
      <c r="D374" s="74"/>
      <c r="E374" s="74"/>
      <c r="F374" s="74"/>
      <c r="G374" s="74"/>
      <c r="H374" s="74"/>
      <c r="I374" s="74"/>
      <c r="J374" s="74"/>
      <c r="K374" s="74"/>
      <c r="L374" s="74"/>
      <c r="M374" s="74"/>
      <c r="N374" s="74"/>
      <c r="O374" s="74"/>
      <c r="P374" s="74"/>
      <c r="Q374" s="74"/>
      <c r="R374" s="74"/>
      <c r="S374" s="74"/>
      <c r="T374" s="74"/>
      <c r="U374" s="74"/>
      <c r="V374" s="74"/>
      <c r="W374" s="74"/>
      <c r="X374" s="74"/>
      <c r="Y374" s="74"/>
      <c r="Z374" s="74"/>
    </row>
    <row r="375" spans="1:26" ht="11.25" customHeight="1">
      <c r="A375" s="74"/>
      <c r="B375" s="74"/>
      <c r="C375" s="74"/>
      <c r="D375" s="74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Q375" s="74"/>
      <c r="R375" s="74"/>
      <c r="S375" s="74"/>
      <c r="T375" s="74"/>
      <c r="U375" s="74"/>
      <c r="V375" s="74"/>
      <c r="W375" s="74"/>
      <c r="X375" s="74"/>
      <c r="Y375" s="74"/>
      <c r="Z375" s="74"/>
    </row>
    <row r="376" spans="1:26" ht="11.25" customHeight="1">
      <c r="A376" s="74"/>
      <c r="B376" s="74"/>
      <c r="C376" s="74"/>
      <c r="D376" s="74"/>
      <c r="E376" s="74"/>
      <c r="F376" s="74"/>
      <c r="G376" s="74"/>
      <c r="H376" s="74"/>
      <c r="I376" s="74"/>
      <c r="J376" s="74"/>
      <c r="K376" s="74"/>
      <c r="L376" s="74"/>
      <c r="M376" s="74"/>
      <c r="N376" s="74"/>
      <c r="O376" s="74"/>
      <c r="P376" s="74"/>
      <c r="Q376" s="74"/>
      <c r="R376" s="74"/>
      <c r="S376" s="74"/>
      <c r="T376" s="74"/>
      <c r="U376" s="74"/>
      <c r="V376" s="74"/>
      <c r="W376" s="74"/>
      <c r="X376" s="74"/>
      <c r="Y376" s="74"/>
      <c r="Z376" s="74"/>
    </row>
    <row r="377" spans="1:26" ht="11.25" customHeight="1">
      <c r="A377" s="74"/>
      <c r="B377" s="74"/>
      <c r="C377" s="74"/>
      <c r="D377" s="74"/>
      <c r="E377" s="74"/>
      <c r="F377" s="74"/>
      <c r="G377" s="74"/>
      <c r="H377" s="74"/>
      <c r="I377" s="74"/>
      <c r="J377" s="74"/>
      <c r="K377" s="74"/>
      <c r="L377" s="74"/>
      <c r="M377" s="74"/>
      <c r="N377" s="74"/>
      <c r="O377" s="74"/>
      <c r="P377" s="74"/>
      <c r="Q377" s="74"/>
      <c r="R377" s="74"/>
      <c r="S377" s="74"/>
      <c r="T377" s="74"/>
      <c r="U377" s="74"/>
      <c r="V377" s="74"/>
      <c r="W377" s="74"/>
      <c r="X377" s="74"/>
      <c r="Y377" s="74"/>
      <c r="Z377" s="74"/>
    </row>
    <row r="378" spans="1:26" ht="11.25" customHeight="1">
      <c r="A378" s="74"/>
      <c r="B378" s="74"/>
      <c r="C378" s="74"/>
      <c r="D378" s="74"/>
      <c r="E378" s="74"/>
      <c r="F378" s="74"/>
      <c r="G378" s="74"/>
      <c r="H378" s="74"/>
      <c r="I378" s="74"/>
      <c r="J378" s="74"/>
      <c r="K378" s="74"/>
      <c r="L378" s="74"/>
      <c r="M378" s="74"/>
      <c r="N378" s="74"/>
      <c r="O378" s="74"/>
      <c r="P378" s="74"/>
      <c r="Q378" s="74"/>
      <c r="R378" s="74"/>
      <c r="S378" s="74"/>
      <c r="T378" s="74"/>
      <c r="U378" s="74"/>
      <c r="V378" s="74"/>
      <c r="W378" s="74"/>
      <c r="X378" s="74"/>
      <c r="Y378" s="74"/>
      <c r="Z378" s="74"/>
    </row>
    <row r="379" spans="1:26" ht="11.25" customHeight="1">
      <c r="A379" s="74"/>
      <c r="B379" s="74"/>
      <c r="C379" s="74"/>
      <c r="D379" s="74"/>
      <c r="E379" s="74"/>
      <c r="F379" s="74"/>
      <c r="G379" s="74"/>
      <c r="H379" s="74"/>
      <c r="I379" s="74"/>
      <c r="J379" s="74"/>
      <c r="K379" s="74"/>
      <c r="L379" s="74"/>
      <c r="M379" s="74"/>
      <c r="N379" s="74"/>
      <c r="O379" s="74"/>
      <c r="P379" s="74"/>
      <c r="Q379" s="74"/>
      <c r="R379" s="74"/>
      <c r="S379" s="74"/>
      <c r="T379" s="74"/>
      <c r="U379" s="74"/>
      <c r="V379" s="74"/>
      <c r="W379" s="74"/>
      <c r="X379" s="74"/>
      <c r="Y379" s="74"/>
      <c r="Z379" s="74"/>
    </row>
    <row r="380" spans="1:26" ht="11.25" customHeight="1">
      <c r="A380" s="74"/>
      <c r="B380" s="74"/>
      <c r="C380" s="74"/>
      <c r="D380" s="74"/>
      <c r="E380" s="74"/>
      <c r="F380" s="74"/>
      <c r="G380" s="74"/>
      <c r="H380" s="74"/>
      <c r="I380" s="74"/>
      <c r="J380" s="74"/>
      <c r="K380" s="74"/>
      <c r="L380" s="74"/>
      <c r="M380" s="74"/>
      <c r="N380" s="74"/>
      <c r="O380" s="74"/>
      <c r="P380" s="74"/>
      <c r="Q380" s="74"/>
      <c r="R380" s="74"/>
      <c r="S380" s="74"/>
      <c r="T380" s="74"/>
      <c r="U380" s="74"/>
      <c r="V380" s="74"/>
      <c r="W380" s="74"/>
      <c r="X380" s="74"/>
      <c r="Y380" s="74"/>
      <c r="Z380" s="74"/>
    </row>
    <row r="381" spans="1:26" ht="11.25" customHeight="1">
      <c r="A381" s="74"/>
      <c r="B381" s="74"/>
      <c r="C381" s="74"/>
      <c r="D381" s="74"/>
      <c r="E381" s="74"/>
      <c r="F381" s="74"/>
      <c r="G381" s="74"/>
      <c r="H381" s="74"/>
      <c r="I381" s="74"/>
      <c r="J381" s="74"/>
      <c r="K381" s="74"/>
      <c r="L381" s="74"/>
      <c r="M381" s="74"/>
      <c r="N381" s="74"/>
      <c r="O381" s="74"/>
      <c r="P381" s="74"/>
      <c r="Q381" s="74"/>
      <c r="R381" s="74"/>
      <c r="S381" s="74"/>
      <c r="T381" s="74"/>
      <c r="U381" s="74"/>
      <c r="V381" s="74"/>
      <c r="W381" s="74"/>
      <c r="X381" s="74"/>
      <c r="Y381" s="74"/>
      <c r="Z381" s="74"/>
    </row>
    <row r="382" spans="1:26" ht="11.25" customHeight="1">
      <c r="A382" s="74"/>
      <c r="B382" s="74"/>
      <c r="C382" s="74"/>
      <c r="D382" s="74"/>
      <c r="E382" s="74"/>
      <c r="F382" s="74"/>
      <c r="G382" s="74"/>
      <c r="H382" s="74"/>
      <c r="I382" s="74"/>
      <c r="J382" s="74"/>
      <c r="K382" s="74"/>
      <c r="L382" s="74"/>
      <c r="M382" s="74"/>
      <c r="N382" s="74"/>
      <c r="O382" s="74"/>
      <c r="P382" s="74"/>
      <c r="Q382" s="74"/>
      <c r="R382" s="74"/>
      <c r="S382" s="74"/>
      <c r="T382" s="74"/>
      <c r="U382" s="74"/>
      <c r="V382" s="74"/>
      <c r="W382" s="74"/>
      <c r="X382" s="74"/>
      <c r="Y382" s="74"/>
      <c r="Z382" s="74"/>
    </row>
    <row r="383" spans="1:26" ht="11.25" customHeight="1">
      <c r="A383" s="74"/>
      <c r="B383" s="74"/>
      <c r="C383" s="74"/>
      <c r="D383" s="74"/>
      <c r="E383" s="74"/>
      <c r="F383" s="74"/>
      <c r="G383" s="74"/>
      <c r="H383" s="74"/>
      <c r="I383" s="74"/>
      <c r="J383" s="74"/>
      <c r="K383" s="74"/>
      <c r="L383" s="74"/>
      <c r="M383" s="74"/>
      <c r="N383" s="74"/>
      <c r="O383" s="74"/>
      <c r="P383" s="74"/>
      <c r="Q383" s="74"/>
      <c r="R383" s="74"/>
      <c r="S383" s="74"/>
      <c r="T383" s="74"/>
      <c r="U383" s="74"/>
      <c r="V383" s="74"/>
      <c r="W383" s="74"/>
      <c r="X383" s="74"/>
      <c r="Y383" s="74"/>
      <c r="Z383" s="74"/>
    </row>
    <row r="384" spans="1:26" ht="11.25" customHeight="1">
      <c r="A384" s="74"/>
      <c r="B384" s="74"/>
      <c r="C384" s="74"/>
      <c r="D384" s="74"/>
      <c r="E384" s="74"/>
      <c r="F384" s="74"/>
      <c r="G384" s="74"/>
      <c r="H384" s="74"/>
      <c r="I384" s="74"/>
      <c r="J384" s="74"/>
      <c r="K384" s="74"/>
      <c r="L384" s="74"/>
      <c r="M384" s="74"/>
      <c r="N384" s="74"/>
      <c r="O384" s="74"/>
      <c r="P384" s="74"/>
      <c r="Q384" s="74"/>
      <c r="R384" s="74"/>
      <c r="S384" s="74"/>
      <c r="T384" s="74"/>
      <c r="U384" s="74"/>
      <c r="V384" s="74"/>
      <c r="W384" s="74"/>
      <c r="X384" s="74"/>
      <c r="Y384" s="74"/>
      <c r="Z384" s="74"/>
    </row>
    <row r="385" spans="1:26" ht="11.25" customHeight="1">
      <c r="A385" s="74"/>
      <c r="B385" s="74"/>
      <c r="C385" s="74"/>
      <c r="D385" s="74"/>
      <c r="E385" s="74"/>
      <c r="F385" s="74"/>
      <c r="G385" s="74"/>
      <c r="H385" s="74"/>
      <c r="I385" s="74"/>
      <c r="J385" s="74"/>
      <c r="K385" s="74"/>
      <c r="L385" s="74"/>
      <c r="M385" s="74"/>
      <c r="N385" s="74"/>
      <c r="O385" s="74"/>
      <c r="P385" s="74"/>
      <c r="Q385" s="74"/>
      <c r="R385" s="74"/>
      <c r="S385" s="74"/>
      <c r="T385" s="74"/>
      <c r="U385" s="74"/>
      <c r="V385" s="74"/>
      <c r="W385" s="74"/>
      <c r="X385" s="74"/>
      <c r="Y385" s="74"/>
      <c r="Z385" s="74"/>
    </row>
    <row r="386" spans="1:26" ht="11.25" customHeight="1">
      <c r="A386" s="74"/>
      <c r="B386" s="74"/>
      <c r="C386" s="74"/>
      <c r="D386" s="74"/>
      <c r="E386" s="74"/>
      <c r="F386" s="74"/>
      <c r="G386" s="74"/>
      <c r="H386" s="74"/>
      <c r="I386" s="74"/>
      <c r="J386" s="74"/>
      <c r="K386" s="74"/>
      <c r="L386" s="74"/>
      <c r="M386" s="74"/>
      <c r="N386" s="74"/>
      <c r="O386" s="74"/>
      <c r="P386" s="74"/>
      <c r="Q386" s="74"/>
      <c r="R386" s="74"/>
      <c r="S386" s="74"/>
      <c r="T386" s="74"/>
      <c r="U386" s="74"/>
      <c r="V386" s="74"/>
      <c r="W386" s="74"/>
      <c r="X386" s="74"/>
      <c r="Y386" s="74"/>
      <c r="Z386" s="74"/>
    </row>
    <row r="387" spans="1:26" ht="11.25" customHeight="1">
      <c r="A387" s="74"/>
      <c r="B387" s="74"/>
      <c r="C387" s="74"/>
      <c r="D387" s="74"/>
      <c r="E387" s="74"/>
      <c r="F387" s="74"/>
      <c r="G387" s="74"/>
      <c r="H387" s="74"/>
      <c r="I387" s="74"/>
      <c r="J387" s="74"/>
      <c r="K387" s="74"/>
      <c r="L387" s="74"/>
      <c r="M387" s="74"/>
      <c r="N387" s="74"/>
      <c r="O387" s="74"/>
      <c r="P387" s="74"/>
      <c r="Q387" s="74"/>
      <c r="R387" s="74"/>
      <c r="S387" s="74"/>
      <c r="T387" s="74"/>
      <c r="U387" s="74"/>
      <c r="V387" s="74"/>
      <c r="W387" s="74"/>
      <c r="X387" s="74"/>
      <c r="Y387" s="74"/>
      <c r="Z387" s="74"/>
    </row>
    <row r="388" spans="1:26" ht="11.25" customHeight="1">
      <c r="A388" s="74"/>
      <c r="B388" s="74"/>
      <c r="C388" s="74"/>
      <c r="D388" s="74"/>
      <c r="E388" s="74"/>
      <c r="F388" s="74"/>
      <c r="G388" s="74"/>
      <c r="H388" s="74"/>
      <c r="I388" s="74"/>
      <c r="J388" s="74"/>
      <c r="K388" s="74"/>
      <c r="L388" s="74"/>
      <c r="M388" s="74"/>
      <c r="N388" s="74"/>
      <c r="O388" s="74"/>
      <c r="P388" s="74"/>
      <c r="Q388" s="74"/>
      <c r="R388" s="74"/>
      <c r="S388" s="74"/>
      <c r="T388" s="74"/>
      <c r="U388" s="74"/>
      <c r="V388" s="74"/>
      <c r="W388" s="74"/>
      <c r="X388" s="74"/>
      <c r="Y388" s="74"/>
      <c r="Z388" s="74"/>
    </row>
    <row r="389" spans="1:26" ht="11.25" customHeight="1">
      <c r="A389" s="74"/>
      <c r="B389" s="74"/>
      <c r="C389" s="74"/>
      <c r="D389" s="74"/>
      <c r="E389" s="74"/>
      <c r="F389" s="74"/>
      <c r="G389" s="74"/>
      <c r="H389" s="74"/>
      <c r="I389" s="74"/>
      <c r="J389" s="74"/>
      <c r="K389" s="74"/>
      <c r="L389" s="74"/>
      <c r="M389" s="74"/>
      <c r="N389" s="74"/>
      <c r="O389" s="74"/>
      <c r="P389" s="74"/>
      <c r="Q389" s="74"/>
      <c r="R389" s="74"/>
      <c r="S389" s="74"/>
      <c r="T389" s="74"/>
      <c r="U389" s="74"/>
      <c r="V389" s="74"/>
      <c r="W389" s="74"/>
      <c r="X389" s="74"/>
      <c r="Y389" s="74"/>
      <c r="Z389" s="74"/>
    </row>
    <row r="390" spans="1:26" ht="11.25" customHeight="1">
      <c r="A390" s="74"/>
      <c r="B390" s="74"/>
      <c r="C390" s="74"/>
      <c r="D390" s="74"/>
      <c r="E390" s="74"/>
      <c r="F390" s="74"/>
      <c r="G390" s="74"/>
      <c r="H390" s="74"/>
      <c r="I390" s="74"/>
      <c r="J390" s="74"/>
      <c r="K390" s="74"/>
      <c r="L390" s="74"/>
      <c r="M390" s="74"/>
      <c r="N390" s="74"/>
      <c r="O390" s="74"/>
      <c r="P390" s="74"/>
      <c r="Q390" s="74"/>
      <c r="R390" s="74"/>
      <c r="S390" s="74"/>
      <c r="T390" s="74"/>
      <c r="U390" s="74"/>
      <c r="V390" s="74"/>
      <c r="W390" s="74"/>
      <c r="X390" s="74"/>
      <c r="Y390" s="74"/>
      <c r="Z390" s="74"/>
    </row>
    <row r="391" spans="1:26" ht="11.25" customHeight="1">
      <c r="A391" s="74"/>
      <c r="B391" s="74"/>
      <c r="C391" s="74"/>
      <c r="D391" s="74"/>
      <c r="E391" s="74"/>
      <c r="F391" s="74"/>
      <c r="G391" s="74"/>
      <c r="H391" s="74"/>
      <c r="I391" s="74"/>
      <c r="J391" s="74"/>
      <c r="K391" s="74"/>
      <c r="L391" s="74"/>
      <c r="M391" s="74"/>
      <c r="N391" s="74"/>
      <c r="O391" s="74"/>
      <c r="P391" s="74"/>
      <c r="Q391" s="74"/>
      <c r="R391" s="74"/>
      <c r="S391" s="74"/>
      <c r="T391" s="74"/>
      <c r="U391" s="74"/>
      <c r="V391" s="74"/>
      <c r="W391" s="74"/>
      <c r="X391" s="74"/>
      <c r="Y391" s="74"/>
      <c r="Z391" s="74"/>
    </row>
    <row r="392" spans="1:26" ht="11.25" customHeight="1">
      <c r="A392" s="74"/>
      <c r="B392" s="74"/>
      <c r="C392" s="74"/>
      <c r="D392" s="74"/>
      <c r="E392" s="74"/>
      <c r="F392" s="74"/>
      <c r="G392" s="74"/>
      <c r="H392" s="74"/>
      <c r="I392" s="74"/>
      <c r="J392" s="74"/>
      <c r="K392" s="74"/>
      <c r="L392" s="74"/>
      <c r="M392" s="74"/>
      <c r="N392" s="74"/>
      <c r="O392" s="74"/>
      <c r="P392" s="74"/>
      <c r="Q392" s="74"/>
      <c r="R392" s="74"/>
      <c r="S392" s="74"/>
      <c r="T392" s="74"/>
      <c r="U392" s="74"/>
      <c r="V392" s="74"/>
      <c r="W392" s="74"/>
      <c r="X392" s="74"/>
      <c r="Y392" s="74"/>
      <c r="Z392" s="74"/>
    </row>
    <row r="393" spans="1:26" ht="11.25" customHeight="1">
      <c r="A393" s="74"/>
      <c r="B393" s="74"/>
      <c r="C393" s="74"/>
      <c r="D393" s="74"/>
      <c r="E393" s="74"/>
      <c r="F393" s="74"/>
      <c r="G393" s="74"/>
      <c r="H393" s="74"/>
      <c r="I393" s="74"/>
      <c r="J393" s="74"/>
      <c r="K393" s="74"/>
      <c r="L393" s="74"/>
      <c r="M393" s="74"/>
      <c r="N393" s="74"/>
      <c r="O393" s="74"/>
      <c r="P393" s="74"/>
      <c r="Q393" s="74"/>
      <c r="R393" s="74"/>
      <c r="S393" s="74"/>
      <c r="T393" s="74"/>
      <c r="U393" s="74"/>
      <c r="V393" s="74"/>
      <c r="W393" s="74"/>
      <c r="X393" s="74"/>
      <c r="Y393" s="74"/>
      <c r="Z393" s="74"/>
    </row>
    <row r="394" spans="1:26" ht="11.25" customHeight="1">
      <c r="A394" s="74"/>
      <c r="B394" s="74"/>
      <c r="C394" s="74"/>
      <c r="D394" s="74"/>
      <c r="E394" s="74"/>
      <c r="F394" s="74"/>
      <c r="G394" s="74"/>
      <c r="H394" s="74"/>
      <c r="I394" s="74"/>
      <c r="J394" s="74"/>
      <c r="K394" s="74"/>
      <c r="L394" s="74"/>
      <c r="M394" s="74"/>
      <c r="N394" s="74"/>
      <c r="O394" s="74"/>
      <c r="P394" s="74"/>
      <c r="Q394" s="74"/>
      <c r="R394" s="74"/>
      <c r="S394" s="74"/>
      <c r="T394" s="74"/>
      <c r="U394" s="74"/>
      <c r="V394" s="74"/>
      <c r="W394" s="74"/>
      <c r="X394" s="74"/>
      <c r="Y394" s="74"/>
      <c r="Z394" s="74"/>
    </row>
    <row r="395" spans="1:26" ht="11.25" customHeight="1">
      <c r="A395" s="74"/>
      <c r="B395" s="74"/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  <c r="Q395" s="74"/>
      <c r="R395" s="74"/>
      <c r="S395" s="74"/>
      <c r="T395" s="74"/>
      <c r="U395" s="74"/>
      <c r="V395" s="74"/>
      <c r="W395" s="74"/>
      <c r="X395" s="74"/>
      <c r="Y395" s="74"/>
      <c r="Z395" s="74"/>
    </row>
    <row r="396" spans="1:26" ht="11.25" customHeight="1">
      <c r="A396" s="74"/>
      <c r="B396" s="74"/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  <c r="Q396" s="74"/>
      <c r="R396" s="74"/>
      <c r="S396" s="74"/>
      <c r="T396" s="74"/>
      <c r="U396" s="74"/>
      <c r="V396" s="74"/>
      <c r="W396" s="74"/>
      <c r="X396" s="74"/>
      <c r="Y396" s="74"/>
      <c r="Z396" s="74"/>
    </row>
    <row r="397" spans="1:26" ht="11.25" customHeight="1">
      <c r="A397" s="74"/>
      <c r="B397" s="74"/>
      <c r="C397" s="74"/>
      <c r="D397" s="74"/>
      <c r="E397" s="74"/>
      <c r="F397" s="74"/>
      <c r="G397" s="74"/>
      <c r="H397" s="74"/>
      <c r="I397" s="74"/>
      <c r="J397" s="74"/>
      <c r="K397" s="74"/>
      <c r="L397" s="74"/>
      <c r="M397" s="74"/>
      <c r="N397" s="74"/>
      <c r="O397" s="74"/>
      <c r="P397" s="74"/>
      <c r="Q397" s="74"/>
      <c r="R397" s="74"/>
      <c r="S397" s="74"/>
      <c r="T397" s="74"/>
      <c r="U397" s="74"/>
      <c r="V397" s="74"/>
      <c r="W397" s="74"/>
      <c r="X397" s="74"/>
      <c r="Y397" s="74"/>
      <c r="Z397" s="74"/>
    </row>
    <row r="398" spans="1:26" ht="11.25" customHeight="1">
      <c r="A398" s="74"/>
      <c r="B398" s="74"/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  <c r="Q398" s="74"/>
      <c r="R398" s="74"/>
      <c r="S398" s="74"/>
      <c r="T398" s="74"/>
      <c r="U398" s="74"/>
      <c r="V398" s="74"/>
      <c r="W398" s="74"/>
      <c r="X398" s="74"/>
      <c r="Y398" s="74"/>
      <c r="Z398" s="74"/>
    </row>
    <row r="399" spans="1:26" ht="11.25" customHeight="1">
      <c r="A399" s="74"/>
      <c r="B399" s="74"/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  <c r="Q399" s="74"/>
      <c r="R399" s="74"/>
      <c r="S399" s="74"/>
      <c r="T399" s="74"/>
      <c r="U399" s="74"/>
      <c r="V399" s="74"/>
      <c r="W399" s="74"/>
      <c r="X399" s="74"/>
      <c r="Y399" s="74"/>
      <c r="Z399" s="74"/>
    </row>
    <row r="400" spans="1:26" ht="11.25" customHeight="1">
      <c r="A400" s="74"/>
      <c r="B400" s="74"/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  <c r="Q400" s="74"/>
      <c r="R400" s="74"/>
      <c r="S400" s="74"/>
      <c r="T400" s="74"/>
      <c r="U400" s="74"/>
      <c r="V400" s="74"/>
      <c r="W400" s="74"/>
      <c r="X400" s="74"/>
      <c r="Y400" s="74"/>
      <c r="Z400" s="74"/>
    </row>
    <row r="401" spans="1:26" ht="11.25" customHeight="1">
      <c r="A401" s="74"/>
      <c r="B401" s="74"/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  <c r="Q401" s="74"/>
      <c r="R401" s="74"/>
      <c r="S401" s="74"/>
      <c r="T401" s="74"/>
      <c r="U401" s="74"/>
      <c r="V401" s="74"/>
      <c r="W401" s="74"/>
      <c r="X401" s="74"/>
      <c r="Y401" s="74"/>
      <c r="Z401" s="74"/>
    </row>
    <row r="402" spans="1:26" ht="11.25" customHeight="1">
      <c r="A402" s="74"/>
      <c r="B402" s="74"/>
      <c r="C402" s="74"/>
      <c r="D402" s="74"/>
      <c r="E402" s="74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  <c r="Q402" s="74"/>
      <c r="R402" s="74"/>
      <c r="S402" s="74"/>
      <c r="T402" s="74"/>
      <c r="U402" s="74"/>
      <c r="V402" s="74"/>
      <c r="W402" s="74"/>
      <c r="X402" s="74"/>
      <c r="Y402" s="74"/>
      <c r="Z402" s="74"/>
    </row>
    <row r="403" spans="1:26" ht="11.25" customHeight="1">
      <c r="A403" s="74"/>
      <c r="B403" s="74"/>
      <c r="C403" s="74"/>
      <c r="D403" s="74"/>
      <c r="E403" s="74"/>
      <c r="F403" s="74"/>
      <c r="G403" s="74"/>
      <c r="H403" s="74"/>
      <c r="I403" s="74"/>
      <c r="J403" s="74"/>
      <c r="K403" s="74"/>
      <c r="L403" s="74"/>
      <c r="M403" s="74"/>
      <c r="N403" s="74"/>
      <c r="O403" s="74"/>
      <c r="P403" s="74"/>
      <c r="Q403" s="74"/>
      <c r="R403" s="74"/>
      <c r="S403" s="74"/>
      <c r="T403" s="74"/>
      <c r="U403" s="74"/>
      <c r="V403" s="74"/>
      <c r="W403" s="74"/>
      <c r="X403" s="74"/>
      <c r="Y403" s="74"/>
      <c r="Z403" s="74"/>
    </row>
    <row r="404" spans="1:26" ht="11.25" customHeight="1">
      <c r="A404" s="74"/>
      <c r="B404" s="74"/>
      <c r="C404" s="74"/>
      <c r="D404" s="74"/>
      <c r="E404" s="74"/>
      <c r="F404" s="74"/>
      <c r="G404" s="74"/>
      <c r="H404" s="74"/>
      <c r="I404" s="74"/>
      <c r="J404" s="74"/>
      <c r="K404" s="74"/>
      <c r="L404" s="74"/>
      <c r="M404" s="74"/>
      <c r="N404" s="74"/>
      <c r="O404" s="74"/>
      <c r="P404" s="74"/>
      <c r="Q404" s="74"/>
      <c r="R404" s="74"/>
      <c r="S404" s="74"/>
      <c r="T404" s="74"/>
      <c r="U404" s="74"/>
      <c r="V404" s="74"/>
      <c r="W404" s="74"/>
      <c r="X404" s="74"/>
      <c r="Y404" s="74"/>
      <c r="Z404" s="74"/>
    </row>
    <row r="405" spans="1:26" ht="11.25" customHeight="1">
      <c r="A405" s="74"/>
      <c r="B405" s="74"/>
      <c r="C405" s="74"/>
      <c r="D405" s="74"/>
      <c r="E405" s="74"/>
      <c r="F405" s="74"/>
      <c r="G405" s="74"/>
      <c r="H405" s="74"/>
      <c r="I405" s="74"/>
      <c r="J405" s="74"/>
      <c r="K405" s="74"/>
      <c r="L405" s="74"/>
      <c r="M405" s="74"/>
      <c r="N405" s="74"/>
      <c r="O405" s="74"/>
      <c r="P405" s="74"/>
      <c r="Q405" s="74"/>
      <c r="R405" s="74"/>
      <c r="S405" s="74"/>
      <c r="T405" s="74"/>
      <c r="U405" s="74"/>
      <c r="V405" s="74"/>
      <c r="W405" s="74"/>
      <c r="X405" s="74"/>
      <c r="Y405" s="74"/>
      <c r="Z405" s="74"/>
    </row>
    <row r="406" spans="1:26" ht="11.25" customHeight="1">
      <c r="A406" s="74"/>
      <c r="B406" s="74"/>
      <c r="C406" s="74"/>
      <c r="D406" s="74"/>
      <c r="E406" s="74"/>
      <c r="F406" s="74"/>
      <c r="G406" s="74"/>
      <c r="H406" s="74"/>
      <c r="I406" s="74"/>
      <c r="J406" s="74"/>
      <c r="K406" s="74"/>
      <c r="L406" s="74"/>
      <c r="M406" s="74"/>
      <c r="N406" s="74"/>
      <c r="O406" s="74"/>
      <c r="P406" s="74"/>
      <c r="Q406" s="74"/>
      <c r="R406" s="74"/>
      <c r="S406" s="74"/>
      <c r="T406" s="74"/>
      <c r="U406" s="74"/>
      <c r="V406" s="74"/>
      <c r="W406" s="74"/>
      <c r="X406" s="74"/>
      <c r="Y406" s="74"/>
      <c r="Z406" s="74"/>
    </row>
    <row r="407" spans="1:26" ht="11.25" customHeight="1">
      <c r="A407" s="74"/>
      <c r="B407" s="74"/>
      <c r="C407" s="74"/>
      <c r="D407" s="74"/>
      <c r="E407" s="74"/>
      <c r="F407" s="74"/>
      <c r="G407" s="74"/>
      <c r="H407" s="74"/>
      <c r="I407" s="74"/>
      <c r="J407" s="74"/>
      <c r="K407" s="74"/>
      <c r="L407" s="74"/>
      <c r="M407" s="74"/>
      <c r="N407" s="74"/>
      <c r="O407" s="74"/>
      <c r="P407" s="74"/>
      <c r="Q407" s="74"/>
      <c r="R407" s="74"/>
      <c r="S407" s="74"/>
      <c r="T407" s="74"/>
      <c r="U407" s="74"/>
      <c r="V407" s="74"/>
      <c r="W407" s="74"/>
      <c r="X407" s="74"/>
      <c r="Y407" s="74"/>
      <c r="Z407" s="74"/>
    </row>
    <row r="408" spans="1:26" ht="11.25" customHeight="1">
      <c r="A408" s="74"/>
      <c r="B408" s="74"/>
      <c r="C408" s="74"/>
      <c r="D408" s="74"/>
      <c r="E408" s="74"/>
      <c r="F408" s="74"/>
      <c r="G408" s="74"/>
      <c r="H408" s="74"/>
      <c r="I408" s="74"/>
      <c r="J408" s="74"/>
      <c r="K408" s="74"/>
      <c r="L408" s="74"/>
      <c r="M408" s="74"/>
      <c r="N408" s="74"/>
      <c r="O408" s="74"/>
      <c r="P408" s="74"/>
      <c r="Q408" s="74"/>
      <c r="R408" s="74"/>
      <c r="S408" s="74"/>
      <c r="T408" s="74"/>
      <c r="U408" s="74"/>
      <c r="V408" s="74"/>
      <c r="W408" s="74"/>
      <c r="X408" s="74"/>
      <c r="Y408" s="74"/>
      <c r="Z408" s="74"/>
    </row>
    <row r="409" spans="1:26" ht="11.25" customHeight="1">
      <c r="A409" s="74"/>
      <c r="B409" s="74"/>
      <c r="C409" s="74"/>
      <c r="D409" s="74"/>
      <c r="E409" s="74"/>
      <c r="F409" s="74"/>
      <c r="G409" s="74"/>
      <c r="H409" s="74"/>
      <c r="I409" s="74"/>
      <c r="J409" s="74"/>
      <c r="K409" s="74"/>
      <c r="L409" s="74"/>
      <c r="M409" s="74"/>
      <c r="N409" s="74"/>
      <c r="O409" s="74"/>
      <c r="P409" s="74"/>
      <c r="Q409" s="74"/>
      <c r="R409" s="74"/>
      <c r="S409" s="74"/>
      <c r="T409" s="74"/>
      <c r="U409" s="74"/>
      <c r="V409" s="74"/>
      <c r="W409" s="74"/>
      <c r="X409" s="74"/>
      <c r="Y409" s="74"/>
      <c r="Z409" s="74"/>
    </row>
    <row r="410" spans="1:26" ht="11.25" customHeight="1">
      <c r="A410" s="74"/>
      <c r="B410" s="74"/>
      <c r="C410" s="74"/>
      <c r="D410" s="74"/>
      <c r="E410" s="74"/>
      <c r="F410" s="74"/>
      <c r="G410" s="74"/>
      <c r="H410" s="74"/>
      <c r="I410" s="74"/>
      <c r="J410" s="74"/>
      <c r="K410" s="74"/>
      <c r="L410" s="74"/>
      <c r="M410" s="74"/>
      <c r="N410" s="74"/>
      <c r="O410" s="74"/>
      <c r="P410" s="74"/>
      <c r="Q410" s="74"/>
      <c r="R410" s="74"/>
      <c r="S410" s="74"/>
      <c r="T410" s="74"/>
      <c r="U410" s="74"/>
      <c r="V410" s="74"/>
      <c r="W410" s="74"/>
      <c r="X410" s="74"/>
      <c r="Y410" s="74"/>
      <c r="Z410" s="74"/>
    </row>
    <row r="411" spans="1:26" ht="11.25" customHeight="1">
      <c r="A411" s="74"/>
      <c r="B411" s="74"/>
      <c r="C411" s="74"/>
      <c r="D411" s="74"/>
      <c r="E411" s="74"/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74"/>
      <c r="Q411" s="74"/>
      <c r="R411" s="74"/>
      <c r="S411" s="74"/>
      <c r="T411" s="74"/>
      <c r="U411" s="74"/>
      <c r="V411" s="74"/>
      <c r="W411" s="74"/>
      <c r="X411" s="74"/>
      <c r="Y411" s="74"/>
      <c r="Z411" s="74"/>
    </row>
    <row r="412" spans="1:26" ht="11.25" customHeight="1">
      <c r="A412" s="74"/>
      <c r="B412" s="74"/>
      <c r="C412" s="74"/>
      <c r="D412" s="74"/>
      <c r="E412" s="74"/>
      <c r="F412" s="74"/>
      <c r="G412" s="74"/>
      <c r="H412" s="74"/>
      <c r="I412" s="74"/>
      <c r="J412" s="74"/>
      <c r="K412" s="74"/>
      <c r="L412" s="74"/>
      <c r="M412" s="74"/>
      <c r="N412" s="74"/>
      <c r="O412" s="74"/>
      <c r="P412" s="74"/>
      <c r="Q412" s="74"/>
      <c r="R412" s="74"/>
      <c r="S412" s="74"/>
      <c r="T412" s="74"/>
      <c r="U412" s="74"/>
      <c r="V412" s="74"/>
      <c r="W412" s="74"/>
      <c r="X412" s="74"/>
      <c r="Y412" s="74"/>
      <c r="Z412" s="74"/>
    </row>
    <row r="413" spans="1:26" ht="11.25" customHeight="1">
      <c r="A413" s="74"/>
      <c r="B413" s="74"/>
      <c r="C413" s="74"/>
      <c r="D413" s="74"/>
      <c r="E413" s="74"/>
      <c r="F413" s="74"/>
      <c r="G413" s="74"/>
      <c r="H413" s="74"/>
      <c r="I413" s="74"/>
      <c r="J413" s="74"/>
      <c r="K413" s="74"/>
      <c r="L413" s="74"/>
      <c r="M413" s="74"/>
      <c r="N413" s="74"/>
      <c r="O413" s="74"/>
      <c r="P413" s="74"/>
      <c r="Q413" s="74"/>
      <c r="R413" s="74"/>
      <c r="S413" s="74"/>
      <c r="T413" s="74"/>
      <c r="U413" s="74"/>
      <c r="V413" s="74"/>
      <c r="W413" s="74"/>
      <c r="X413" s="74"/>
      <c r="Y413" s="74"/>
      <c r="Z413" s="74"/>
    </row>
    <row r="414" spans="1:26" ht="11.25" customHeight="1">
      <c r="A414" s="74"/>
      <c r="B414" s="74"/>
      <c r="C414" s="74"/>
      <c r="D414" s="74"/>
      <c r="E414" s="74"/>
      <c r="F414" s="74"/>
      <c r="G414" s="74"/>
      <c r="H414" s="74"/>
      <c r="I414" s="74"/>
      <c r="J414" s="74"/>
      <c r="K414" s="74"/>
      <c r="L414" s="74"/>
      <c r="M414" s="74"/>
      <c r="N414" s="74"/>
      <c r="O414" s="74"/>
      <c r="P414" s="74"/>
      <c r="Q414" s="74"/>
      <c r="R414" s="74"/>
      <c r="S414" s="74"/>
      <c r="T414" s="74"/>
      <c r="U414" s="74"/>
      <c r="V414" s="74"/>
      <c r="W414" s="74"/>
      <c r="X414" s="74"/>
      <c r="Y414" s="74"/>
      <c r="Z414" s="74"/>
    </row>
    <row r="415" spans="1:26" ht="11.25" customHeight="1">
      <c r="A415" s="74"/>
      <c r="B415" s="74"/>
      <c r="C415" s="74"/>
      <c r="D415" s="74"/>
      <c r="E415" s="74"/>
      <c r="F415" s="74"/>
      <c r="G415" s="74"/>
      <c r="H415" s="74"/>
      <c r="I415" s="74"/>
      <c r="J415" s="74"/>
      <c r="K415" s="74"/>
      <c r="L415" s="74"/>
      <c r="M415" s="74"/>
      <c r="N415" s="74"/>
      <c r="O415" s="74"/>
      <c r="P415" s="74"/>
      <c r="Q415" s="74"/>
      <c r="R415" s="74"/>
      <c r="S415" s="74"/>
      <c r="T415" s="74"/>
      <c r="U415" s="74"/>
      <c r="V415" s="74"/>
      <c r="W415" s="74"/>
      <c r="X415" s="74"/>
      <c r="Y415" s="74"/>
      <c r="Z415" s="74"/>
    </row>
    <row r="416" spans="1:26" ht="11.25" customHeight="1">
      <c r="A416" s="74"/>
      <c r="B416" s="74"/>
      <c r="C416" s="74"/>
      <c r="D416" s="74"/>
      <c r="E416" s="74"/>
      <c r="F416" s="74"/>
      <c r="G416" s="74"/>
      <c r="H416" s="74"/>
      <c r="I416" s="74"/>
      <c r="J416" s="74"/>
      <c r="K416" s="74"/>
      <c r="L416" s="74"/>
      <c r="M416" s="74"/>
      <c r="N416" s="74"/>
      <c r="O416" s="74"/>
      <c r="P416" s="74"/>
      <c r="Q416" s="74"/>
      <c r="R416" s="74"/>
      <c r="S416" s="74"/>
      <c r="T416" s="74"/>
      <c r="U416" s="74"/>
      <c r="V416" s="74"/>
      <c r="W416" s="74"/>
      <c r="X416" s="74"/>
      <c r="Y416" s="74"/>
      <c r="Z416" s="74"/>
    </row>
    <row r="417" spans="1:26" ht="11.25" customHeight="1">
      <c r="A417" s="74"/>
      <c r="B417" s="74"/>
      <c r="C417" s="74"/>
      <c r="D417" s="74"/>
      <c r="E417" s="74"/>
      <c r="F417" s="74"/>
      <c r="G417" s="74"/>
      <c r="H417" s="74"/>
      <c r="I417" s="74"/>
      <c r="J417" s="74"/>
      <c r="K417" s="74"/>
      <c r="L417" s="74"/>
      <c r="M417" s="74"/>
      <c r="N417" s="74"/>
      <c r="O417" s="74"/>
      <c r="P417" s="74"/>
      <c r="Q417" s="74"/>
      <c r="R417" s="74"/>
      <c r="S417" s="74"/>
      <c r="T417" s="74"/>
      <c r="U417" s="74"/>
      <c r="V417" s="74"/>
      <c r="W417" s="74"/>
      <c r="X417" s="74"/>
      <c r="Y417" s="74"/>
      <c r="Z417" s="74"/>
    </row>
    <row r="418" spans="1:26" ht="11.25" customHeight="1">
      <c r="A418" s="74"/>
      <c r="B418" s="74"/>
      <c r="C418" s="74"/>
      <c r="D418" s="74"/>
      <c r="E418" s="74"/>
      <c r="F418" s="74"/>
      <c r="G418" s="74"/>
      <c r="H418" s="74"/>
      <c r="I418" s="74"/>
      <c r="J418" s="74"/>
      <c r="K418" s="74"/>
      <c r="L418" s="74"/>
      <c r="M418" s="74"/>
      <c r="N418" s="74"/>
      <c r="O418" s="74"/>
      <c r="P418" s="74"/>
      <c r="Q418" s="74"/>
      <c r="R418" s="74"/>
      <c r="S418" s="74"/>
      <c r="T418" s="74"/>
      <c r="U418" s="74"/>
      <c r="V418" s="74"/>
      <c r="W418" s="74"/>
      <c r="X418" s="74"/>
      <c r="Y418" s="74"/>
      <c r="Z418" s="74"/>
    </row>
    <row r="419" spans="1:26" ht="11.25" customHeight="1">
      <c r="A419" s="74"/>
      <c r="B419" s="74"/>
      <c r="C419" s="74"/>
      <c r="D419" s="74"/>
      <c r="E419" s="74"/>
      <c r="F419" s="74"/>
      <c r="G419" s="74"/>
      <c r="H419" s="74"/>
      <c r="I419" s="74"/>
      <c r="J419" s="74"/>
      <c r="K419" s="74"/>
      <c r="L419" s="74"/>
      <c r="M419" s="74"/>
      <c r="N419" s="74"/>
      <c r="O419" s="74"/>
      <c r="P419" s="74"/>
      <c r="Q419" s="74"/>
      <c r="R419" s="74"/>
      <c r="S419" s="74"/>
      <c r="T419" s="74"/>
      <c r="U419" s="74"/>
      <c r="V419" s="74"/>
      <c r="W419" s="74"/>
      <c r="X419" s="74"/>
      <c r="Y419" s="74"/>
      <c r="Z419" s="74"/>
    </row>
    <row r="420" spans="1:26" ht="11.25" customHeight="1">
      <c r="A420" s="74"/>
      <c r="B420" s="74"/>
      <c r="C420" s="74"/>
      <c r="D420" s="74"/>
      <c r="E420" s="74"/>
      <c r="F420" s="74"/>
      <c r="G420" s="74"/>
      <c r="H420" s="74"/>
      <c r="I420" s="74"/>
      <c r="J420" s="74"/>
      <c r="K420" s="74"/>
      <c r="L420" s="74"/>
      <c r="M420" s="74"/>
      <c r="N420" s="74"/>
      <c r="O420" s="74"/>
      <c r="P420" s="74"/>
      <c r="Q420" s="74"/>
      <c r="R420" s="74"/>
      <c r="S420" s="74"/>
      <c r="T420" s="74"/>
      <c r="U420" s="74"/>
      <c r="V420" s="74"/>
      <c r="W420" s="74"/>
      <c r="X420" s="74"/>
      <c r="Y420" s="74"/>
      <c r="Z420" s="74"/>
    </row>
    <row r="421" spans="1:26" ht="11.25" customHeight="1">
      <c r="A421" s="74"/>
      <c r="B421" s="74"/>
      <c r="C421" s="74"/>
      <c r="D421" s="74"/>
      <c r="E421" s="74"/>
      <c r="F421" s="74"/>
      <c r="G421" s="74"/>
      <c r="H421" s="74"/>
      <c r="I421" s="74"/>
      <c r="J421" s="74"/>
      <c r="K421" s="74"/>
      <c r="L421" s="74"/>
      <c r="M421" s="74"/>
      <c r="N421" s="74"/>
      <c r="O421" s="74"/>
      <c r="P421" s="74"/>
      <c r="Q421" s="74"/>
      <c r="R421" s="74"/>
      <c r="S421" s="74"/>
      <c r="T421" s="74"/>
      <c r="U421" s="74"/>
      <c r="V421" s="74"/>
      <c r="W421" s="74"/>
      <c r="X421" s="74"/>
      <c r="Y421" s="74"/>
      <c r="Z421" s="74"/>
    </row>
    <row r="422" spans="1:26" ht="11.25" customHeight="1">
      <c r="A422" s="74"/>
      <c r="B422" s="74"/>
      <c r="C422" s="74"/>
      <c r="D422" s="74"/>
      <c r="E422" s="74"/>
      <c r="F422" s="74"/>
      <c r="G422" s="74"/>
      <c r="H422" s="74"/>
      <c r="I422" s="74"/>
      <c r="J422" s="74"/>
      <c r="K422" s="74"/>
      <c r="L422" s="74"/>
      <c r="M422" s="74"/>
      <c r="N422" s="74"/>
      <c r="O422" s="74"/>
      <c r="P422" s="74"/>
      <c r="Q422" s="74"/>
      <c r="R422" s="74"/>
      <c r="S422" s="74"/>
      <c r="T422" s="74"/>
      <c r="U422" s="74"/>
      <c r="V422" s="74"/>
      <c r="W422" s="74"/>
      <c r="X422" s="74"/>
      <c r="Y422" s="74"/>
      <c r="Z422" s="74"/>
    </row>
    <row r="423" spans="1:26" ht="11.25" customHeight="1">
      <c r="A423" s="74"/>
      <c r="B423" s="74"/>
      <c r="C423" s="74"/>
      <c r="D423" s="74"/>
      <c r="E423" s="74"/>
      <c r="F423" s="74"/>
      <c r="G423" s="74"/>
      <c r="H423" s="74"/>
      <c r="I423" s="74"/>
      <c r="J423" s="74"/>
      <c r="K423" s="74"/>
      <c r="L423" s="74"/>
      <c r="M423" s="74"/>
      <c r="N423" s="74"/>
      <c r="O423" s="74"/>
      <c r="P423" s="74"/>
      <c r="Q423" s="74"/>
      <c r="R423" s="74"/>
      <c r="S423" s="74"/>
      <c r="T423" s="74"/>
      <c r="U423" s="74"/>
      <c r="V423" s="74"/>
      <c r="W423" s="74"/>
      <c r="X423" s="74"/>
      <c r="Y423" s="74"/>
      <c r="Z423" s="74"/>
    </row>
    <row r="424" spans="1:26" ht="11.25" customHeight="1">
      <c r="A424" s="74"/>
      <c r="B424" s="74"/>
      <c r="C424" s="74"/>
      <c r="D424" s="74"/>
      <c r="E424" s="74"/>
      <c r="F424" s="74"/>
      <c r="G424" s="74"/>
      <c r="H424" s="74"/>
      <c r="I424" s="74"/>
      <c r="J424" s="74"/>
      <c r="K424" s="74"/>
      <c r="L424" s="74"/>
      <c r="M424" s="74"/>
      <c r="N424" s="74"/>
      <c r="O424" s="74"/>
      <c r="P424" s="74"/>
      <c r="Q424" s="74"/>
      <c r="R424" s="74"/>
      <c r="S424" s="74"/>
      <c r="T424" s="74"/>
      <c r="U424" s="74"/>
      <c r="V424" s="74"/>
      <c r="W424" s="74"/>
      <c r="X424" s="74"/>
      <c r="Y424" s="74"/>
      <c r="Z424" s="74"/>
    </row>
    <row r="425" spans="1:26" ht="11.25" customHeight="1">
      <c r="A425" s="74"/>
      <c r="B425" s="74"/>
      <c r="C425" s="74"/>
      <c r="D425" s="74"/>
      <c r="E425" s="74"/>
      <c r="F425" s="74"/>
      <c r="G425" s="74"/>
      <c r="H425" s="74"/>
      <c r="I425" s="74"/>
      <c r="J425" s="74"/>
      <c r="K425" s="74"/>
      <c r="L425" s="74"/>
      <c r="M425" s="74"/>
      <c r="N425" s="74"/>
      <c r="O425" s="74"/>
      <c r="P425" s="74"/>
      <c r="Q425" s="74"/>
      <c r="R425" s="74"/>
      <c r="S425" s="74"/>
      <c r="T425" s="74"/>
      <c r="U425" s="74"/>
      <c r="V425" s="74"/>
      <c r="W425" s="74"/>
      <c r="X425" s="74"/>
      <c r="Y425" s="74"/>
      <c r="Z425" s="74"/>
    </row>
    <row r="426" spans="1:26" ht="11.25" customHeight="1">
      <c r="A426" s="74"/>
      <c r="B426" s="74"/>
      <c r="C426" s="74"/>
      <c r="D426" s="74"/>
      <c r="E426" s="74"/>
      <c r="F426" s="74"/>
      <c r="G426" s="74"/>
      <c r="H426" s="74"/>
      <c r="I426" s="74"/>
      <c r="J426" s="74"/>
      <c r="K426" s="74"/>
      <c r="L426" s="74"/>
      <c r="M426" s="74"/>
      <c r="N426" s="74"/>
      <c r="O426" s="74"/>
      <c r="P426" s="74"/>
      <c r="Q426" s="74"/>
      <c r="R426" s="74"/>
      <c r="S426" s="74"/>
      <c r="T426" s="74"/>
      <c r="U426" s="74"/>
      <c r="V426" s="74"/>
      <c r="W426" s="74"/>
      <c r="X426" s="74"/>
      <c r="Y426" s="74"/>
      <c r="Z426" s="74"/>
    </row>
    <row r="427" spans="1:26" ht="11.25" customHeight="1">
      <c r="A427" s="74"/>
      <c r="B427" s="74"/>
      <c r="C427" s="74"/>
      <c r="D427" s="74"/>
      <c r="E427" s="74"/>
      <c r="F427" s="74"/>
      <c r="G427" s="74"/>
      <c r="H427" s="74"/>
      <c r="I427" s="74"/>
      <c r="J427" s="74"/>
      <c r="K427" s="74"/>
      <c r="L427" s="74"/>
      <c r="M427" s="74"/>
      <c r="N427" s="74"/>
      <c r="O427" s="74"/>
      <c r="P427" s="74"/>
      <c r="Q427" s="74"/>
      <c r="R427" s="74"/>
      <c r="S427" s="74"/>
      <c r="T427" s="74"/>
      <c r="U427" s="74"/>
      <c r="V427" s="74"/>
      <c r="W427" s="74"/>
      <c r="X427" s="74"/>
      <c r="Y427" s="74"/>
      <c r="Z427" s="74"/>
    </row>
    <row r="428" spans="1:26" ht="11.25" customHeight="1">
      <c r="A428" s="74"/>
      <c r="B428" s="74"/>
      <c r="C428" s="74"/>
      <c r="D428" s="74"/>
      <c r="E428" s="74"/>
      <c r="F428" s="74"/>
      <c r="G428" s="74"/>
      <c r="H428" s="74"/>
      <c r="I428" s="74"/>
      <c r="J428" s="74"/>
      <c r="K428" s="74"/>
      <c r="L428" s="74"/>
      <c r="M428" s="74"/>
      <c r="N428" s="74"/>
      <c r="O428" s="74"/>
      <c r="P428" s="74"/>
      <c r="Q428" s="74"/>
      <c r="R428" s="74"/>
      <c r="S428" s="74"/>
      <c r="T428" s="74"/>
      <c r="U428" s="74"/>
      <c r="V428" s="74"/>
      <c r="W428" s="74"/>
      <c r="X428" s="74"/>
      <c r="Y428" s="74"/>
      <c r="Z428" s="74"/>
    </row>
    <row r="429" spans="1:26" ht="11.25" customHeight="1">
      <c r="A429" s="74"/>
      <c r="B429" s="74"/>
      <c r="C429" s="74"/>
      <c r="D429" s="74"/>
      <c r="E429" s="74"/>
      <c r="F429" s="74"/>
      <c r="G429" s="74"/>
      <c r="H429" s="74"/>
      <c r="I429" s="74"/>
      <c r="J429" s="74"/>
      <c r="K429" s="74"/>
      <c r="L429" s="74"/>
      <c r="M429" s="74"/>
      <c r="N429" s="74"/>
      <c r="O429" s="74"/>
      <c r="P429" s="74"/>
      <c r="Q429" s="74"/>
      <c r="R429" s="74"/>
      <c r="S429" s="74"/>
      <c r="T429" s="74"/>
      <c r="U429" s="74"/>
      <c r="V429" s="74"/>
      <c r="W429" s="74"/>
      <c r="X429" s="74"/>
      <c r="Y429" s="74"/>
      <c r="Z429" s="74"/>
    </row>
    <row r="430" spans="1:26" ht="11.25" customHeight="1">
      <c r="A430" s="74"/>
      <c r="B430" s="74"/>
      <c r="C430" s="74"/>
      <c r="D430" s="74"/>
      <c r="E430" s="74"/>
      <c r="F430" s="74"/>
      <c r="G430" s="74"/>
      <c r="H430" s="74"/>
      <c r="I430" s="74"/>
      <c r="J430" s="74"/>
      <c r="K430" s="74"/>
      <c r="L430" s="74"/>
      <c r="M430" s="74"/>
      <c r="N430" s="74"/>
      <c r="O430" s="74"/>
      <c r="P430" s="74"/>
      <c r="Q430" s="74"/>
      <c r="R430" s="74"/>
      <c r="S430" s="74"/>
      <c r="T430" s="74"/>
      <c r="U430" s="74"/>
      <c r="V430" s="74"/>
      <c r="W430" s="74"/>
      <c r="X430" s="74"/>
      <c r="Y430" s="74"/>
      <c r="Z430" s="74"/>
    </row>
    <row r="431" spans="1:26" ht="11.25" customHeight="1">
      <c r="A431" s="74"/>
      <c r="B431" s="74"/>
      <c r="C431" s="74"/>
      <c r="D431" s="74"/>
      <c r="E431" s="74"/>
      <c r="F431" s="74"/>
      <c r="G431" s="74"/>
      <c r="H431" s="74"/>
      <c r="I431" s="74"/>
      <c r="J431" s="74"/>
      <c r="K431" s="74"/>
      <c r="L431" s="74"/>
      <c r="M431" s="74"/>
      <c r="N431" s="74"/>
      <c r="O431" s="74"/>
      <c r="P431" s="74"/>
      <c r="Q431" s="74"/>
      <c r="R431" s="74"/>
      <c r="S431" s="74"/>
      <c r="T431" s="74"/>
      <c r="U431" s="74"/>
      <c r="V431" s="74"/>
      <c r="W431" s="74"/>
      <c r="X431" s="74"/>
      <c r="Y431" s="74"/>
      <c r="Z431" s="74"/>
    </row>
    <row r="432" spans="1:26" ht="11.25" customHeight="1">
      <c r="A432" s="74"/>
      <c r="B432" s="74"/>
      <c r="C432" s="74"/>
      <c r="D432" s="74"/>
      <c r="E432" s="74"/>
      <c r="F432" s="74"/>
      <c r="G432" s="74"/>
      <c r="H432" s="74"/>
      <c r="I432" s="74"/>
      <c r="J432" s="74"/>
      <c r="K432" s="74"/>
      <c r="L432" s="74"/>
      <c r="M432" s="74"/>
      <c r="N432" s="74"/>
      <c r="O432" s="74"/>
      <c r="P432" s="74"/>
      <c r="Q432" s="74"/>
      <c r="R432" s="74"/>
      <c r="S432" s="74"/>
      <c r="T432" s="74"/>
      <c r="U432" s="74"/>
      <c r="V432" s="74"/>
      <c r="W432" s="74"/>
      <c r="X432" s="74"/>
      <c r="Y432" s="74"/>
      <c r="Z432" s="74"/>
    </row>
    <row r="433" spans="1:26" ht="11.25" customHeight="1">
      <c r="A433" s="74"/>
      <c r="B433" s="74"/>
      <c r="C433" s="74"/>
      <c r="D433" s="74"/>
      <c r="E433" s="74"/>
      <c r="F433" s="74"/>
      <c r="G433" s="74"/>
      <c r="H433" s="74"/>
      <c r="I433" s="74"/>
      <c r="J433" s="74"/>
      <c r="K433" s="74"/>
      <c r="L433" s="74"/>
      <c r="M433" s="74"/>
      <c r="N433" s="74"/>
      <c r="O433" s="74"/>
      <c r="P433" s="74"/>
      <c r="Q433" s="74"/>
      <c r="R433" s="74"/>
      <c r="S433" s="74"/>
      <c r="T433" s="74"/>
      <c r="U433" s="74"/>
      <c r="V433" s="74"/>
      <c r="W433" s="74"/>
      <c r="X433" s="74"/>
      <c r="Y433" s="74"/>
      <c r="Z433" s="74"/>
    </row>
    <row r="434" spans="1:26" ht="11.25" customHeight="1">
      <c r="A434" s="74"/>
      <c r="B434" s="74"/>
      <c r="C434" s="74"/>
      <c r="D434" s="74"/>
      <c r="E434" s="74"/>
      <c r="F434" s="74"/>
      <c r="G434" s="74"/>
      <c r="H434" s="74"/>
      <c r="I434" s="74"/>
      <c r="J434" s="74"/>
      <c r="K434" s="74"/>
      <c r="L434" s="74"/>
      <c r="M434" s="74"/>
      <c r="N434" s="74"/>
      <c r="O434" s="74"/>
      <c r="P434" s="74"/>
      <c r="Q434" s="74"/>
      <c r="R434" s="74"/>
      <c r="S434" s="74"/>
      <c r="T434" s="74"/>
      <c r="U434" s="74"/>
      <c r="V434" s="74"/>
      <c r="W434" s="74"/>
      <c r="X434" s="74"/>
      <c r="Y434" s="74"/>
      <c r="Z434" s="74"/>
    </row>
    <row r="435" spans="1:26" ht="11.25" customHeight="1">
      <c r="A435" s="74"/>
      <c r="B435" s="74"/>
      <c r="C435" s="74"/>
      <c r="D435" s="74"/>
      <c r="E435" s="74"/>
      <c r="F435" s="74"/>
      <c r="G435" s="74"/>
      <c r="H435" s="74"/>
      <c r="I435" s="74"/>
      <c r="J435" s="74"/>
      <c r="K435" s="74"/>
      <c r="L435" s="74"/>
      <c r="M435" s="74"/>
      <c r="N435" s="74"/>
      <c r="O435" s="74"/>
      <c r="P435" s="74"/>
      <c r="Q435" s="74"/>
      <c r="R435" s="74"/>
      <c r="S435" s="74"/>
      <c r="T435" s="74"/>
      <c r="U435" s="74"/>
      <c r="V435" s="74"/>
      <c r="W435" s="74"/>
      <c r="X435" s="74"/>
      <c r="Y435" s="74"/>
      <c r="Z435" s="74"/>
    </row>
    <row r="436" spans="1:26" ht="11.25" customHeight="1">
      <c r="A436" s="74"/>
      <c r="B436" s="74"/>
      <c r="C436" s="74"/>
      <c r="D436" s="74"/>
      <c r="E436" s="74"/>
      <c r="F436" s="74"/>
      <c r="G436" s="74"/>
      <c r="H436" s="74"/>
      <c r="I436" s="74"/>
      <c r="J436" s="74"/>
      <c r="K436" s="74"/>
      <c r="L436" s="74"/>
      <c r="M436" s="74"/>
      <c r="N436" s="74"/>
      <c r="O436" s="74"/>
      <c r="P436" s="74"/>
      <c r="Q436" s="74"/>
      <c r="R436" s="74"/>
      <c r="S436" s="74"/>
      <c r="T436" s="74"/>
      <c r="U436" s="74"/>
      <c r="V436" s="74"/>
      <c r="W436" s="74"/>
      <c r="X436" s="74"/>
      <c r="Y436" s="74"/>
      <c r="Z436" s="74"/>
    </row>
    <row r="437" spans="1:26" ht="11.25" customHeight="1">
      <c r="A437" s="74"/>
      <c r="B437" s="74"/>
      <c r="C437" s="74"/>
      <c r="D437" s="74"/>
      <c r="E437" s="74"/>
      <c r="F437" s="74"/>
      <c r="G437" s="74"/>
      <c r="H437" s="74"/>
      <c r="I437" s="74"/>
      <c r="J437" s="74"/>
      <c r="K437" s="74"/>
      <c r="L437" s="74"/>
      <c r="M437" s="74"/>
      <c r="N437" s="74"/>
      <c r="O437" s="74"/>
      <c r="P437" s="74"/>
      <c r="Q437" s="74"/>
      <c r="R437" s="74"/>
      <c r="S437" s="74"/>
      <c r="T437" s="74"/>
      <c r="U437" s="74"/>
      <c r="V437" s="74"/>
      <c r="W437" s="74"/>
      <c r="X437" s="74"/>
      <c r="Y437" s="74"/>
      <c r="Z437" s="74"/>
    </row>
    <row r="438" spans="1:26" ht="11.25" customHeight="1">
      <c r="A438" s="74"/>
      <c r="B438" s="74"/>
      <c r="C438" s="74"/>
      <c r="D438" s="74"/>
      <c r="E438" s="74"/>
      <c r="F438" s="74"/>
      <c r="G438" s="74"/>
      <c r="H438" s="74"/>
      <c r="I438" s="74"/>
      <c r="J438" s="74"/>
      <c r="K438" s="74"/>
      <c r="L438" s="74"/>
      <c r="M438" s="74"/>
      <c r="N438" s="74"/>
      <c r="O438" s="74"/>
      <c r="P438" s="74"/>
      <c r="Q438" s="74"/>
      <c r="R438" s="74"/>
      <c r="S438" s="74"/>
      <c r="T438" s="74"/>
      <c r="U438" s="74"/>
      <c r="V438" s="74"/>
      <c r="W438" s="74"/>
      <c r="X438" s="74"/>
      <c r="Y438" s="74"/>
      <c r="Z438" s="74"/>
    </row>
    <row r="439" spans="1:26" ht="11.25" customHeight="1">
      <c r="A439" s="74"/>
      <c r="B439" s="74"/>
      <c r="C439" s="74"/>
      <c r="D439" s="74"/>
      <c r="E439" s="74"/>
      <c r="F439" s="74"/>
      <c r="G439" s="74"/>
      <c r="H439" s="74"/>
      <c r="I439" s="74"/>
      <c r="J439" s="74"/>
      <c r="K439" s="74"/>
      <c r="L439" s="74"/>
      <c r="M439" s="74"/>
      <c r="N439" s="74"/>
      <c r="O439" s="74"/>
      <c r="P439" s="74"/>
      <c r="Q439" s="74"/>
      <c r="R439" s="74"/>
      <c r="S439" s="74"/>
      <c r="T439" s="74"/>
      <c r="U439" s="74"/>
      <c r="V439" s="74"/>
      <c r="W439" s="74"/>
      <c r="X439" s="74"/>
      <c r="Y439" s="74"/>
      <c r="Z439" s="74"/>
    </row>
    <row r="440" spans="1:26" ht="11.25" customHeight="1">
      <c r="A440" s="74"/>
      <c r="B440" s="74"/>
      <c r="C440" s="74"/>
      <c r="D440" s="74"/>
      <c r="E440" s="74"/>
      <c r="F440" s="74"/>
      <c r="G440" s="74"/>
      <c r="H440" s="74"/>
      <c r="I440" s="74"/>
      <c r="J440" s="74"/>
      <c r="K440" s="74"/>
      <c r="L440" s="74"/>
      <c r="M440" s="74"/>
      <c r="N440" s="74"/>
      <c r="O440" s="74"/>
      <c r="P440" s="74"/>
      <c r="Q440" s="74"/>
      <c r="R440" s="74"/>
      <c r="S440" s="74"/>
      <c r="T440" s="74"/>
      <c r="U440" s="74"/>
      <c r="V440" s="74"/>
      <c r="W440" s="74"/>
      <c r="X440" s="74"/>
      <c r="Y440" s="74"/>
      <c r="Z440" s="74"/>
    </row>
    <row r="441" spans="1:26" ht="11.25" customHeight="1">
      <c r="A441" s="74"/>
      <c r="B441" s="74"/>
      <c r="C441" s="74"/>
      <c r="D441" s="74"/>
      <c r="E441" s="74"/>
      <c r="F441" s="74"/>
      <c r="G441" s="74"/>
      <c r="H441" s="74"/>
      <c r="I441" s="74"/>
      <c r="J441" s="74"/>
      <c r="K441" s="74"/>
      <c r="L441" s="74"/>
      <c r="M441" s="74"/>
      <c r="N441" s="74"/>
      <c r="O441" s="74"/>
      <c r="P441" s="74"/>
      <c r="Q441" s="74"/>
      <c r="R441" s="74"/>
      <c r="S441" s="74"/>
      <c r="T441" s="74"/>
      <c r="U441" s="74"/>
      <c r="V441" s="74"/>
      <c r="W441" s="74"/>
      <c r="X441" s="74"/>
      <c r="Y441" s="74"/>
      <c r="Z441" s="74"/>
    </row>
    <row r="442" spans="1:26" ht="11.25" customHeight="1">
      <c r="A442" s="74"/>
      <c r="B442" s="74"/>
      <c r="C442" s="74"/>
      <c r="D442" s="74"/>
      <c r="E442" s="74"/>
      <c r="F442" s="74"/>
      <c r="G442" s="74"/>
      <c r="H442" s="74"/>
      <c r="I442" s="74"/>
      <c r="J442" s="74"/>
      <c r="K442" s="74"/>
      <c r="L442" s="74"/>
      <c r="M442" s="74"/>
      <c r="N442" s="74"/>
      <c r="O442" s="74"/>
      <c r="P442" s="74"/>
      <c r="Q442" s="74"/>
      <c r="R442" s="74"/>
      <c r="S442" s="74"/>
      <c r="T442" s="74"/>
      <c r="U442" s="74"/>
      <c r="V442" s="74"/>
      <c r="W442" s="74"/>
      <c r="X442" s="74"/>
      <c r="Y442" s="74"/>
      <c r="Z442" s="74"/>
    </row>
    <row r="443" spans="1:26" ht="11.25" customHeight="1">
      <c r="A443" s="74"/>
      <c r="B443" s="74"/>
      <c r="C443" s="74"/>
      <c r="D443" s="74"/>
      <c r="E443" s="74"/>
      <c r="F443" s="74"/>
      <c r="G443" s="74"/>
      <c r="H443" s="74"/>
      <c r="I443" s="74"/>
      <c r="J443" s="74"/>
      <c r="K443" s="74"/>
      <c r="L443" s="74"/>
      <c r="M443" s="74"/>
      <c r="N443" s="74"/>
      <c r="O443" s="74"/>
      <c r="P443" s="74"/>
      <c r="Q443" s="74"/>
      <c r="R443" s="74"/>
      <c r="S443" s="74"/>
      <c r="T443" s="74"/>
      <c r="U443" s="74"/>
      <c r="V443" s="74"/>
      <c r="W443" s="74"/>
      <c r="X443" s="74"/>
      <c r="Y443" s="74"/>
      <c r="Z443" s="74"/>
    </row>
    <row r="444" spans="1:26" ht="11.25" customHeight="1">
      <c r="A444" s="74"/>
      <c r="B444" s="74"/>
      <c r="C444" s="74"/>
      <c r="D444" s="74"/>
      <c r="E444" s="74"/>
      <c r="F444" s="74"/>
      <c r="G444" s="74"/>
      <c r="H444" s="74"/>
      <c r="I444" s="74"/>
      <c r="J444" s="74"/>
      <c r="K444" s="74"/>
      <c r="L444" s="74"/>
      <c r="M444" s="74"/>
      <c r="N444" s="74"/>
      <c r="O444" s="74"/>
      <c r="P444" s="74"/>
      <c r="Q444" s="74"/>
      <c r="R444" s="74"/>
      <c r="S444" s="74"/>
      <c r="T444" s="74"/>
      <c r="U444" s="74"/>
      <c r="V444" s="74"/>
      <c r="W444" s="74"/>
      <c r="X444" s="74"/>
      <c r="Y444" s="74"/>
      <c r="Z444" s="74"/>
    </row>
    <row r="445" spans="1:26" ht="11.25" customHeight="1">
      <c r="A445" s="74"/>
      <c r="B445" s="74"/>
      <c r="C445" s="74"/>
      <c r="D445" s="74"/>
      <c r="E445" s="74"/>
      <c r="F445" s="74"/>
      <c r="G445" s="74"/>
      <c r="H445" s="74"/>
      <c r="I445" s="74"/>
      <c r="J445" s="74"/>
      <c r="K445" s="74"/>
      <c r="L445" s="74"/>
      <c r="M445" s="74"/>
      <c r="N445" s="74"/>
      <c r="O445" s="74"/>
      <c r="P445" s="74"/>
      <c r="Q445" s="74"/>
      <c r="R445" s="74"/>
      <c r="S445" s="74"/>
      <c r="T445" s="74"/>
      <c r="U445" s="74"/>
      <c r="V445" s="74"/>
      <c r="W445" s="74"/>
      <c r="X445" s="74"/>
      <c r="Y445" s="74"/>
      <c r="Z445" s="74"/>
    </row>
    <row r="446" spans="1:26" ht="11.25" customHeight="1">
      <c r="A446" s="74"/>
      <c r="B446" s="74"/>
      <c r="C446" s="74"/>
      <c r="D446" s="74"/>
      <c r="E446" s="74"/>
      <c r="F446" s="74"/>
      <c r="G446" s="74"/>
      <c r="H446" s="74"/>
      <c r="I446" s="74"/>
      <c r="J446" s="74"/>
      <c r="K446" s="74"/>
      <c r="L446" s="74"/>
      <c r="M446" s="74"/>
      <c r="N446" s="74"/>
      <c r="O446" s="74"/>
      <c r="P446" s="74"/>
      <c r="Q446" s="74"/>
      <c r="R446" s="74"/>
      <c r="S446" s="74"/>
      <c r="T446" s="74"/>
      <c r="U446" s="74"/>
      <c r="V446" s="74"/>
      <c r="W446" s="74"/>
      <c r="X446" s="74"/>
      <c r="Y446" s="74"/>
      <c r="Z446" s="74"/>
    </row>
    <row r="447" spans="1:26" ht="11.25" customHeight="1">
      <c r="A447" s="74"/>
      <c r="B447" s="74"/>
      <c r="C447" s="74"/>
      <c r="D447" s="74"/>
      <c r="E447" s="74"/>
      <c r="F447" s="74"/>
      <c r="G447" s="74"/>
      <c r="H447" s="74"/>
      <c r="I447" s="74"/>
      <c r="J447" s="74"/>
      <c r="K447" s="74"/>
      <c r="L447" s="74"/>
      <c r="M447" s="74"/>
      <c r="N447" s="74"/>
      <c r="O447" s="74"/>
      <c r="P447" s="74"/>
      <c r="Q447" s="74"/>
      <c r="R447" s="74"/>
      <c r="S447" s="74"/>
      <c r="T447" s="74"/>
      <c r="U447" s="74"/>
      <c r="V447" s="74"/>
      <c r="W447" s="74"/>
      <c r="X447" s="74"/>
      <c r="Y447" s="74"/>
      <c r="Z447" s="74"/>
    </row>
    <row r="448" spans="1:26" ht="11.25" customHeight="1">
      <c r="A448" s="74"/>
      <c r="B448" s="74"/>
      <c r="C448" s="74"/>
      <c r="D448" s="74"/>
      <c r="E448" s="74"/>
      <c r="F448" s="74"/>
      <c r="G448" s="74"/>
      <c r="H448" s="74"/>
      <c r="I448" s="74"/>
      <c r="J448" s="74"/>
      <c r="K448" s="74"/>
      <c r="L448" s="74"/>
      <c r="M448" s="74"/>
      <c r="N448" s="74"/>
      <c r="O448" s="74"/>
      <c r="P448" s="74"/>
      <c r="Q448" s="74"/>
      <c r="R448" s="74"/>
      <c r="S448" s="74"/>
      <c r="T448" s="74"/>
      <c r="U448" s="74"/>
      <c r="V448" s="74"/>
      <c r="W448" s="74"/>
      <c r="X448" s="74"/>
      <c r="Y448" s="74"/>
      <c r="Z448" s="74"/>
    </row>
    <row r="449" spans="1:26" ht="11.25" customHeight="1">
      <c r="A449" s="74"/>
      <c r="B449" s="74"/>
      <c r="C449" s="74"/>
      <c r="D449" s="74"/>
      <c r="E449" s="74"/>
      <c r="F449" s="74"/>
      <c r="G449" s="74"/>
      <c r="H449" s="74"/>
      <c r="I449" s="74"/>
      <c r="J449" s="74"/>
      <c r="K449" s="74"/>
      <c r="L449" s="74"/>
      <c r="M449" s="74"/>
      <c r="N449" s="74"/>
      <c r="O449" s="74"/>
      <c r="P449" s="74"/>
      <c r="Q449" s="74"/>
      <c r="R449" s="74"/>
      <c r="S449" s="74"/>
      <c r="T449" s="74"/>
      <c r="U449" s="74"/>
      <c r="V449" s="74"/>
      <c r="W449" s="74"/>
      <c r="X449" s="74"/>
      <c r="Y449" s="74"/>
      <c r="Z449" s="74"/>
    </row>
    <row r="450" spans="1:26" ht="11.25" customHeight="1">
      <c r="A450" s="74"/>
      <c r="B450" s="74"/>
      <c r="C450" s="74"/>
      <c r="D450" s="74"/>
      <c r="E450" s="74"/>
      <c r="F450" s="74"/>
      <c r="G450" s="74"/>
      <c r="H450" s="74"/>
      <c r="I450" s="74"/>
      <c r="J450" s="74"/>
      <c r="K450" s="74"/>
      <c r="L450" s="74"/>
      <c r="M450" s="74"/>
      <c r="N450" s="74"/>
      <c r="O450" s="74"/>
      <c r="P450" s="74"/>
      <c r="Q450" s="74"/>
      <c r="R450" s="74"/>
      <c r="S450" s="74"/>
      <c r="T450" s="74"/>
      <c r="U450" s="74"/>
      <c r="V450" s="74"/>
      <c r="W450" s="74"/>
      <c r="X450" s="74"/>
      <c r="Y450" s="74"/>
      <c r="Z450" s="74"/>
    </row>
    <row r="451" spans="1:26" ht="11.25" customHeight="1">
      <c r="A451" s="74"/>
      <c r="B451" s="74"/>
      <c r="C451" s="74"/>
      <c r="D451" s="74"/>
      <c r="E451" s="74"/>
      <c r="F451" s="74"/>
      <c r="G451" s="74"/>
      <c r="H451" s="74"/>
      <c r="I451" s="74"/>
      <c r="J451" s="74"/>
      <c r="K451" s="74"/>
      <c r="L451" s="74"/>
      <c r="M451" s="74"/>
      <c r="N451" s="74"/>
      <c r="O451" s="74"/>
      <c r="P451" s="74"/>
      <c r="Q451" s="74"/>
      <c r="R451" s="74"/>
      <c r="S451" s="74"/>
      <c r="T451" s="74"/>
      <c r="U451" s="74"/>
      <c r="V451" s="74"/>
      <c r="W451" s="74"/>
      <c r="X451" s="74"/>
      <c r="Y451" s="74"/>
      <c r="Z451" s="74"/>
    </row>
    <row r="452" spans="1:26" ht="11.25" customHeight="1">
      <c r="A452" s="74"/>
      <c r="B452" s="74"/>
      <c r="C452" s="74"/>
      <c r="D452" s="74"/>
      <c r="E452" s="74"/>
      <c r="F452" s="74"/>
      <c r="G452" s="74"/>
      <c r="H452" s="74"/>
      <c r="I452" s="74"/>
      <c r="J452" s="74"/>
      <c r="K452" s="74"/>
      <c r="L452" s="74"/>
      <c r="M452" s="74"/>
      <c r="N452" s="74"/>
      <c r="O452" s="74"/>
      <c r="P452" s="74"/>
      <c r="Q452" s="74"/>
      <c r="R452" s="74"/>
      <c r="S452" s="74"/>
      <c r="T452" s="74"/>
      <c r="U452" s="74"/>
      <c r="V452" s="74"/>
      <c r="W452" s="74"/>
      <c r="X452" s="74"/>
      <c r="Y452" s="74"/>
      <c r="Z452" s="74"/>
    </row>
    <row r="453" spans="1:26" ht="11.25" customHeight="1">
      <c r="A453" s="74"/>
      <c r="B453" s="74"/>
      <c r="C453" s="74"/>
      <c r="D453" s="74"/>
      <c r="E453" s="74"/>
      <c r="F453" s="74"/>
      <c r="G453" s="74"/>
      <c r="H453" s="74"/>
      <c r="I453" s="74"/>
      <c r="J453" s="74"/>
      <c r="K453" s="74"/>
      <c r="L453" s="74"/>
      <c r="M453" s="74"/>
      <c r="N453" s="74"/>
      <c r="O453" s="74"/>
      <c r="P453" s="74"/>
      <c r="Q453" s="74"/>
      <c r="R453" s="74"/>
      <c r="S453" s="74"/>
      <c r="T453" s="74"/>
      <c r="U453" s="74"/>
      <c r="V453" s="74"/>
      <c r="W453" s="74"/>
      <c r="X453" s="74"/>
      <c r="Y453" s="74"/>
      <c r="Z453" s="74"/>
    </row>
    <row r="454" spans="1:26" ht="11.25" customHeight="1">
      <c r="A454" s="74"/>
      <c r="B454" s="74"/>
      <c r="C454" s="74"/>
      <c r="D454" s="74"/>
      <c r="E454" s="74"/>
      <c r="F454" s="74"/>
      <c r="G454" s="74"/>
      <c r="H454" s="74"/>
      <c r="I454" s="74"/>
      <c r="J454" s="74"/>
      <c r="K454" s="74"/>
      <c r="L454" s="74"/>
      <c r="M454" s="74"/>
      <c r="N454" s="74"/>
      <c r="O454" s="74"/>
      <c r="P454" s="74"/>
      <c r="Q454" s="74"/>
      <c r="R454" s="74"/>
      <c r="S454" s="74"/>
      <c r="T454" s="74"/>
      <c r="U454" s="74"/>
      <c r="V454" s="74"/>
      <c r="W454" s="74"/>
      <c r="X454" s="74"/>
      <c r="Y454" s="74"/>
      <c r="Z454" s="74"/>
    </row>
    <row r="455" spans="1:26" ht="11.25" customHeight="1">
      <c r="A455" s="74"/>
      <c r="B455" s="74"/>
      <c r="C455" s="74"/>
      <c r="D455" s="74"/>
      <c r="E455" s="74"/>
      <c r="F455" s="74"/>
      <c r="G455" s="74"/>
      <c r="H455" s="74"/>
      <c r="I455" s="74"/>
      <c r="J455" s="74"/>
      <c r="K455" s="74"/>
      <c r="L455" s="74"/>
      <c r="M455" s="74"/>
      <c r="N455" s="74"/>
      <c r="O455" s="74"/>
      <c r="P455" s="74"/>
      <c r="Q455" s="74"/>
      <c r="R455" s="74"/>
      <c r="S455" s="74"/>
      <c r="T455" s="74"/>
      <c r="U455" s="74"/>
      <c r="V455" s="74"/>
      <c r="W455" s="74"/>
      <c r="X455" s="74"/>
      <c r="Y455" s="74"/>
      <c r="Z455" s="74"/>
    </row>
    <row r="456" spans="1:26" ht="11.25" customHeight="1">
      <c r="A456" s="74"/>
      <c r="B456" s="74"/>
      <c r="C456" s="74"/>
      <c r="D456" s="74"/>
      <c r="E456" s="74"/>
      <c r="F456" s="74"/>
      <c r="G456" s="74"/>
      <c r="H456" s="74"/>
      <c r="I456" s="74"/>
      <c r="J456" s="74"/>
      <c r="K456" s="74"/>
      <c r="L456" s="74"/>
      <c r="M456" s="74"/>
      <c r="N456" s="74"/>
      <c r="O456" s="74"/>
      <c r="P456" s="74"/>
      <c r="Q456" s="74"/>
      <c r="R456" s="74"/>
      <c r="S456" s="74"/>
      <c r="T456" s="74"/>
      <c r="U456" s="74"/>
      <c r="V456" s="74"/>
      <c r="W456" s="74"/>
      <c r="X456" s="74"/>
      <c r="Y456" s="74"/>
      <c r="Z456" s="74"/>
    </row>
    <row r="457" spans="1:26" ht="11.25" customHeight="1">
      <c r="A457" s="74"/>
      <c r="B457" s="74"/>
      <c r="C457" s="74"/>
      <c r="D457" s="74"/>
      <c r="E457" s="74"/>
      <c r="F457" s="74"/>
      <c r="G457" s="74"/>
      <c r="H457" s="74"/>
      <c r="I457" s="74"/>
      <c r="J457" s="74"/>
      <c r="K457" s="74"/>
      <c r="L457" s="74"/>
      <c r="M457" s="74"/>
      <c r="N457" s="74"/>
      <c r="O457" s="74"/>
      <c r="P457" s="74"/>
      <c r="Q457" s="74"/>
      <c r="R457" s="74"/>
      <c r="S457" s="74"/>
      <c r="T457" s="74"/>
      <c r="U457" s="74"/>
      <c r="V457" s="74"/>
      <c r="W457" s="74"/>
      <c r="X457" s="74"/>
      <c r="Y457" s="74"/>
      <c r="Z457" s="74"/>
    </row>
    <row r="458" spans="1:26" ht="11.25" customHeight="1">
      <c r="A458" s="74"/>
      <c r="B458" s="74"/>
      <c r="C458" s="74"/>
      <c r="D458" s="74"/>
      <c r="E458" s="74"/>
      <c r="F458" s="74"/>
      <c r="G458" s="74"/>
      <c r="H458" s="74"/>
      <c r="I458" s="74"/>
      <c r="J458" s="74"/>
      <c r="K458" s="74"/>
      <c r="L458" s="74"/>
      <c r="M458" s="74"/>
      <c r="N458" s="74"/>
      <c r="O458" s="74"/>
      <c r="P458" s="74"/>
      <c r="Q458" s="74"/>
      <c r="R458" s="74"/>
      <c r="S458" s="74"/>
      <c r="T458" s="74"/>
      <c r="U458" s="74"/>
      <c r="V458" s="74"/>
      <c r="W458" s="74"/>
      <c r="X458" s="74"/>
      <c r="Y458" s="74"/>
      <c r="Z458" s="74"/>
    </row>
    <row r="459" spans="1:26" ht="11.25" customHeight="1">
      <c r="A459" s="74"/>
      <c r="B459" s="74"/>
      <c r="C459" s="74"/>
      <c r="D459" s="74"/>
      <c r="E459" s="74"/>
      <c r="F459" s="74"/>
      <c r="G459" s="74"/>
      <c r="H459" s="74"/>
      <c r="I459" s="74"/>
      <c r="J459" s="74"/>
      <c r="K459" s="74"/>
      <c r="L459" s="74"/>
      <c r="M459" s="74"/>
      <c r="N459" s="74"/>
      <c r="O459" s="74"/>
      <c r="P459" s="74"/>
      <c r="Q459" s="74"/>
      <c r="R459" s="74"/>
      <c r="S459" s="74"/>
      <c r="T459" s="74"/>
      <c r="U459" s="74"/>
      <c r="V459" s="74"/>
      <c r="W459" s="74"/>
      <c r="X459" s="74"/>
      <c r="Y459" s="74"/>
      <c r="Z459" s="74"/>
    </row>
    <row r="460" spans="1:26" ht="11.25" customHeight="1">
      <c r="A460" s="74"/>
      <c r="B460" s="74"/>
      <c r="C460" s="74"/>
      <c r="D460" s="74"/>
      <c r="E460" s="74"/>
      <c r="F460" s="74"/>
      <c r="G460" s="74"/>
      <c r="H460" s="74"/>
      <c r="I460" s="74"/>
      <c r="J460" s="74"/>
      <c r="K460" s="74"/>
      <c r="L460" s="74"/>
      <c r="M460" s="74"/>
      <c r="N460" s="74"/>
      <c r="O460" s="74"/>
      <c r="P460" s="74"/>
      <c r="Q460" s="74"/>
      <c r="R460" s="74"/>
      <c r="S460" s="74"/>
      <c r="T460" s="74"/>
      <c r="U460" s="74"/>
      <c r="V460" s="74"/>
      <c r="W460" s="74"/>
      <c r="X460" s="74"/>
      <c r="Y460" s="74"/>
      <c r="Z460" s="74"/>
    </row>
    <row r="461" spans="1:26" ht="11.25" customHeight="1">
      <c r="A461" s="74"/>
      <c r="B461" s="74"/>
      <c r="C461" s="74"/>
      <c r="D461" s="74"/>
      <c r="E461" s="74"/>
      <c r="F461" s="74"/>
      <c r="G461" s="74"/>
      <c r="H461" s="74"/>
      <c r="I461" s="74"/>
      <c r="J461" s="74"/>
      <c r="K461" s="74"/>
      <c r="L461" s="74"/>
      <c r="M461" s="74"/>
      <c r="N461" s="74"/>
      <c r="O461" s="74"/>
      <c r="P461" s="74"/>
      <c r="Q461" s="74"/>
      <c r="R461" s="74"/>
      <c r="S461" s="74"/>
      <c r="T461" s="74"/>
      <c r="U461" s="74"/>
      <c r="V461" s="74"/>
      <c r="W461" s="74"/>
      <c r="X461" s="74"/>
      <c r="Y461" s="74"/>
      <c r="Z461" s="74"/>
    </row>
    <row r="462" spans="1:26" ht="11.25" customHeight="1">
      <c r="A462" s="74"/>
      <c r="B462" s="74"/>
      <c r="C462" s="74"/>
      <c r="D462" s="74"/>
      <c r="E462" s="74"/>
      <c r="F462" s="74"/>
      <c r="G462" s="74"/>
      <c r="H462" s="74"/>
      <c r="I462" s="74"/>
      <c r="J462" s="74"/>
      <c r="K462" s="74"/>
      <c r="L462" s="74"/>
      <c r="M462" s="74"/>
      <c r="N462" s="74"/>
      <c r="O462" s="74"/>
      <c r="P462" s="74"/>
      <c r="Q462" s="74"/>
      <c r="R462" s="74"/>
      <c r="S462" s="74"/>
      <c r="T462" s="74"/>
      <c r="U462" s="74"/>
      <c r="V462" s="74"/>
      <c r="W462" s="74"/>
      <c r="X462" s="74"/>
      <c r="Y462" s="74"/>
      <c r="Z462" s="74"/>
    </row>
    <row r="463" spans="1:26" ht="11.25" customHeight="1">
      <c r="A463" s="74"/>
      <c r="B463" s="74"/>
      <c r="C463" s="74"/>
      <c r="D463" s="74"/>
      <c r="E463" s="74"/>
      <c r="F463" s="74"/>
      <c r="G463" s="74"/>
      <c r="H463" s="74"/>
      <c r="I463" s="74"/>
      <c r="J463" s="74"/>
      <c r="K463" s="74"/>
      <c r="L463" s="74"/>
      <c r="M463" s="74"/>
      <c r="N463" s="74"/>
      <c r="O463" s="74"/>
      <c r="P463" s="74"/>
      <c r="Q463" s="74"/>
      <c r="R463" s="74"/>
      <c r="S463" s="74"/>
      <c r="T463" s="74"/>
      <c r="U463" s="74"/>
      <c r="V463" s="74"/>
      <c r="W463" s="74"/>
      <c r="X463" s="74"/>
      <c r="Y463" s="74"/>
      <c r="Z463" s="74"/>
    </row>
    <row r="464" spans="1:26" ht="11.25" customHeight="1">
      <c r="A464" s="74"/>
      <c r="B464" s="74"/>
      <c r="C464" s="74"/>
      <c r="D464" s="74"/>
      <c r="E464" s="74"/>
      <c r="F464" s="74"/>
      <c r="G464" s="74"/>
      <c r="H464" s="74"/>
      <c r="I464" s="74"/>
      <c r="J464" s="74"/>
      <c r="K464" s="74"/>
      <c r="L464" s="74"/>
      <c r="M464" s="74"/>
      <c r="N464" s="74"/>
      <c r="O464" s="74"/>
      <c r="P464" s="74"/>
      <c r="Q464" s="74"/>
      <c r="R464" s="74"/>
      <c r="S464" s="74"/>
      <c r="T464" s="74"/>
      <c r="U464" s="74"/>
      <c r="V464" s="74"/>
      <c r="W464" s="74"/>
      <c r="X464" s="74"/>
      <c r="Y464" s="74"/>
      <c r="Z464" s="74"/>
    </row>
    <row r="465" spans="1:26" ht="11.25" customHeight="1">
      <c r="A465" s="74"/>
      <c r="B465" s="74"/>
      <c r="C465" s="74"/>
      <c r="D465" s="74"/>
      <c r="E465" s="74"/>
      <c r="F465" s="74"/>
      <c r="G465" s="74"/>
      <c r="H465" s="74"/>
      <c r="I465" s="74"/>
      <c r="J465" s="74"/>
      <c r="K465" s="74"/>
      <c r="L465" s="74"/>
      <c r="M465" s="74"/>
      <c r="N465" s="74"/>
      <c r="O465" s="74"/>
      <c r="P465" s="74"/>
      <c r="Q465" s="74"/>
      <c r="R465" s="74"/>
      <c r="S465" s="74"/>
      <c r="T465" s="74"/>
      <c r="U465" s="74"/>
      <c r="V465" s="74"/>
      <c r="W465" s="74"/>
      <c r="X465" s="74"/>
      <c r="Y465" s="74"/>
      <c r="Z465" s="74"/>
    </row>
    <row r="466" spans="1:26" ht="11.25" customHeight="1">
      <c r="A466" s="74"/>
      <c r="B466" s="74"/>
      <c r="C466" s="74"/>
      <c r="D466" s="74"/>
      <c r="E466" s="74"/>
      <c r="F466" s="74"/>
      <c r="G466" s="74"/>
      <c r="H466" s="74"/>
      <c r="I466" s="74"/>
      <c r="J466" s="74"/>
      <c r="K466" s="74"/>
      <c r="L466" s="74"/>
      <c r="M466" s="74"/>
      <c r="N466" s="74"/>
      <c r="O466" s="74"/>
      <c r="P466" s="74"/>
      <c r="Q466" s="74"/>
      <c r="R466" s="74"/>
      <c r="S466" s="74"/>
      <c r="T466" s="74"/>
      <c r="U466" s="74"/>
      <c r="V466" s="74"/>
      <c r="W466" s="74"/>
      <c r="X466" s="74"/>
      <c r="Y466" s="74"/>
      <c r="Z466" s="74"/>
    </row>
    <row r="467" spans="1:26" ht="11.25" customHeight="1">
      <c r="A467" s="74"/>
      <c r="B467" s="74"/>
      <c r="C467" s="74"/>
      <c r="D467" s="74"/>
      <c r="E467" s="74"/>
      <c r="F467" s="74"/>
      <c r="G467" s="74"/>
      <c r="H467" s="74"/>
      <c r="I467" s="74"/>
      <c r="J467" s="74"/>
      <c r="K467" s="74"/>
      <c r="L467" s="74"/>
      <c r="M467" s="74"/>
      <c r="N467" s="74"/>
      <c r="O467" s="74"/>
      <c r="P467" s="74"/>
      <c r="Q467" s="74"/>
      <c r="R467" s="74"/>
      <c r="S467" s="74"/>
      <c r="T467" s="74"/>
      <c r="U467" s="74"/>
      <c r="V467" s="74"/>
      <c r="W467" s="74"/>
      <c r="X467" s="74"/>
      <c r="Y467" s="74"/>
      <c r="Z467" s="74"/>
    </row>
    <row r="468" spans="1:26" ht="11.25" customHeight="1">
      <c r="A468" s="74"/>
      <c r="B468" s="74"/>
      <c r="C468" s="74"/>
      <c r="D468" s="74"/>
      <c r="E468" s="74"/>
      <c r="F468" s="74"/>
      <c r="G468" s="74"/>
      <c r="H468" s="74"/>
      <c r="I468" s="74"/>
      <c r="J468" s="74"/>
      <c r="K468" s="74"/>
      <c r="L468" s="74"/>
      <c r="M468" s="74"/>
      <c r="N468" s="74"/>
      <c r="O468" s="74"/>
      <c r="P468" s="74"/>
      <c r="Q468" s="74"/>
      <c r="R468" s="74"/>
      <c r="S468" s="74"/>
      <c r="T468" s="74"/>
      <c r="U468" s="74"/>
      <c r="V468" s="74"/>
      <c r="W468" s="74"/>
      <c r="X468" s="74"/>
      <c r="Y468" s="74"/>
      <c r="Z468" s="74"/>
    </row>
    <row r="469" spans="1:26" ht="11.25" customHeight="1">
      <c r="A469" s="74"/>
      <c r="B469" s="74"/>
      <c r="C469" s="74"/>
      <c r="D469" s="74"/>
      <c r="E469" s="74"/>
      <c r="F469" s="74"/>
      <c r="G469" s="74"/>
      <c r="H469" s="74"/>
      <c r="I469" s="74"/>
      <c r="J469" s="74"/>
      <c r="K469" s="74"/>
      <c r="L469" s="74"/>
      <c r="M469" s="74"/>
      <c r="N469" s="74"/>
      <c r="O469" s="74"/>
      <c r="P469" s="74"/>
      <c r="Q469" s="74"/>
      <c r="R469" s="74"/>
      <c r="S469" s="74"/>
      <c r="T469" s="74"/>
      <c r="U469" s="74"/>
      <c r="V469" s="74"/>
      <c r="W469" s="74"/>
      <c r="X469" s="74"/>
      <c r="Y469" s="74"/>
      <c r="Z469" s="74"/>
    </row>
    <row r="470" spans="1:26" ht="11.25" customHeight="1">
      <c r="A470" s="74"/>
      <c r="B470" s="74"/>
      <c r="C470" s="74"/>
      <c r="D470" s="74"/>
      <c r="E470" s="74"/>
      <c r="F470" s="74"/>
      <c r="G470" s="74"/>
      <c r="H470" s="74"/>
      <c r="I470" s="74"/>
      <c r="J470" s="74"/>
      <c r="K470" s="74"/>
      <c r="L470" s="74"/>
      <c r="M470" s="74"/>
      <c r="N470" s="74"/>
      <c r="O470" s="74"/>
      <c r="P470" s="74"/>
      <c r="Q470" s="74"/>
      <c r="R470" s="74"/>
      <c r="S470" s="74"/>
      <c r="T470" s="74"/>
      <c r="U470" s="74"/>
      <c r="V470" s="74"/>
      <c r="W470" s="74"/>
      <c r="X470" s="74"/>
      <c r="Y470" s="74"/>
      <c r="Z470" s="74"/>
    </row>
    <row r="471" spans="1:26" ht="11.25" customHeight="1">
      <c r="A471" s="74"/>
      <c r="B471" s="74"/>
      <c r="C471" s="74"/>
      <c r="D471" s="74"/>
      <c r="E471" s="74"/>
      <c r="F471" s="74"/>
      <c r="G471" s="74"/>
      <c r="H471" s="74"/>
      <c r="I471" s="74"/>
      <c r="J471" s="74"/>
      <c r="K471" s="74"/>
      <c r="L471" s="74"/>
      <c r="M471" s="74"/>
      <c r="N471" s="74"/>
      <c r="O471" s="74"/>
      <c r="P471" s="74"/>
      <c r="Q471" s="74"/>
      <c r="R471" s="74"/>
      <c r="S471" s="74"/>
      <c r="T471" s="74"/>
      <c r="U471" s="74"/>
      <c r="V471" s="74"/>
      <c r="W471" s="74"/>
      <c r="X471" s="74"/>
      <c r="Y471" s="74"/>
      <c r="Z471" s="74"/>
    </row>
    <row r="472" spans="1:26" ht="11.25" customHeight="1">
      <c r="A472" s="74"/>
      <c r="B472" s="74"/>
      <c r="C472" s="74"/>
      <c r="D472" s="74"/>
      <c r="E472" s="74"/>
      <c r="F472" s="74"/>
      <c r="G472" s="74"/>
      <c r="H472" s="74"/>
      <c r="I472" s="74"/>
      <c r="J472" s="74"/>
      <c r="K472" s="74"/>
      <c r="L472" s="74"/>
      <c r="M472" s="74"/>
      <c r="N472" s="74"/>
      <c r="O472" s="74"/>
      <c r="P472" s="74"/>
      <c r="Q472" s="74"/>
      <c r="R472" s="74"/>
      <c r="S472" s="74"/>
      <c r="T472" s="74"/>
      <c r="U472" s="74"/>
      <c r="V472" s="74"/>
      <c r="W472" s="74"/>
      <c r="X472" s="74"/>
      <c r="Y472" s="74"/>
      <c r="Z472" s="74"/>
    </row>
    <row r="473" spans="1:26" ht="11.25" customHeight="1">
      <c r="A473" s="74"/>
      <c r="B473" s="74"/>
      <c r="C473" s="74"/>
      <c r="D473" s="74"/>
      <c r="E473" s="74"/>
      <c r="F473" s="74"/>
      <c r="G473" s="74"/>
      <c r="H473" s="74"/>
      <c r="I473" s="74"/>
      <c r="J473" s="74"/>
      <c r="K473" s="74"/>
      <c r="L473" s="74"/>
      <c r="M473" s="74"/>
      <c r="N473" s="74"/>
      <c r="O473" s="74"/>
      <c r="P473" s="74"/>
      <c r="Q473" s="74"/>
      <c r="R473" s="74"/>
      <c r="S473" s="74"/>
      <c r="T473" s="74"/>
      <c r="U473" s="74"/>
      <c r="V473" s="74"/>
      <c r="W473" s="74"/>
      <c r="X473" s="74"/>
      <c r="Y473" s="74"/>
      <c r="Z473" s="74"/>
    </row>
    <row r="474" spans="1:26" ht="11.25" customHeight="1">
      <c r="A474" s="74"/>
      <c r="B474" s="74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74"/>
      <c r="V474" s="74"/>
      <c r="W474" s="74"/>
      <c r="X474" s="74"/>
      <c r="Y474" s="74"/>
      <c r="Z474" s="74"/>
    </row>
    <row r="475" spans="1:26" ht="11.25" customHeight="1">
      <c r="A475" s="74"/>
      <c r="B475" s="74"/>
      <c r="C475" s="74"/>
      <c r="D475" s="74"/>
      <c r="E475" s="74"/>
      <c r="F475" s="74"/>
      <c r="G475" s="74"/>
      <c r="H475" s="74"/>
      <c r="I475" s="74"/>
      <c r="J475" s="74"/>
      <c r="K475" s="74"/>
      <c r="L475" s="74"/>
      <c r="M475" s="74"/>
      <c r="N475" s="74"/>
      <c r="O475" s="74"/>
      <c r="P475" s="74"/>
      <c r="Q475" s="74"/>
      <c r="R475" s="74"/>
      <c r="S475" s="74"/>
      <c r="T475" s="74"/>
      <c r="U475" s="74"/>
      <c r="V475" s="74"/>
      <c r="W475" s="74"/>
      <c r="X475" s="74"/>
      <c r="Y475" s="74"/>
      <c r="Z475" s="74"/>
    </row>
    <row r="476" spans="1:26" ht="11.25" customHeight="1">
      <c r="A476" s="74"/>
      <c r="B476" s="74"/>
      <c r="C476" s="74"/>
      <c r="D476" s="74"/>
      <c r="E476" s="74"/>
      <c r="F476" s="74"/>
      <c r="G476" s="74"/>
      <c r="H476" s="74"/>
      <c r="I476" s="74"/>
      <c r="J476" s="74"/>
      <c r="K476" s="74"/>
      <c r="L476" s="74"/>
      <c r="M476" s="74"/>
      <c r="N476" s="74"/>
      <c r="O476" s="74"/>
      <c r="P476" s="74"/>
      <c r="Q476" s="74"/>
      <c r="R476" s="74"/>
      <c r="S476" s="74"/>
      <c r="T476" s="74"/>
      <c r="U476" s="74"/>
      <c r="V476" s="74"/>
      <c r="W476" s="74"/>
      <c r="X476" s="74"/>
      <c r="Y476" s="74"/>
      <c r="Z476" s="74"/>
    </row>
    <row r="477" spans="1:26" ht="11.25" customHeight="1">
      <c r="A477" s="74"/>
      <c r="B477" s="74"/>
      <c r="C477" s="74"/>
      <c r="D477" s="74"/>
      <c r="E477" s="74"/>
      <c r="F477" s="74"/>
      <c r="G477" s="74"/>
      <c r="H477" s="74"/>
      <c r="I477" s="74"/>
      <c r="J477" s="74"/>
      <c r="K477" s="74"/>
      <c r="L477" s="74"/>
      <c r="M477" s="74"/>
      <c r="N477" s="74"/>
      <c r="O477" s="74"/>
      <c r="P477" s="74"/>
      <c r="Q477" s="74"/>
      <c r="R477" s="74"/>
      <c r="S477" s="74"/>
      <c r="T477" s="74"/>
      <c r="U477" s="74"/>
      <c r="V477" s="74"/>
      <c r="W477" s="74"/>
      <c r="X477" s="74"/>
      <c r="Y477" s="74"/>
      <c r="Z477" s="74"/>
    </row>
    <row r="478" spans="1:26" ht="11.25" customHeight="1">
      <c r="A478" s="74"/>
      <c r="B478" s="74"/>
      <c r="C478" s="74"/>
      <c r="D478" s="74"/>
      <c r="E478" s="74"/>
      <c r="F478" s="74"/>
      <c r="G478" s="74"/>
      <c r="H478" s="74"/>
      <c r="I478" s="74"/>
      <c r="J478" s="74"/>
      <c r="K478" s="74"/>
      <c r="L478" s="74"/>
      <c r="M478" s="74"/>
      <c r="N478" s="74"/>
      <c r="O478" s="74"/>
      <c r="P478" s="74"/>
      <c r="Q478" s="74"/>
      <c r="R478" s="74"/>
      <c r="S478" s="74"/>
      <c r="T478" s="74"/>
      <c r="U478" s="74"/>
      <c r="V478" s="74"/>
      <c r="W478" s="74"/>
      <c r="X478" s="74"/>
      <c r="Y478" s="74"/>
      <c r="Z478" s="74"/>
    </row>
    <row r="479" spans="1:26" ht="11.25" customHeight="1">
      <c r="A479" s="74"/>
      <c r="B479" s="74"/>
      <c r="C479" s="74"/>
      <c r="D479" s="74"/>
      <c r="E479" s="74"/>
      <c r="F479" s="74"/>
      <c r="G479" s="74"/>
      <c r="H479" s="74"/>
      <c r="I479" s="74"/>
      <c r="J479" s="74"/>
      <c r="K479" s="74"/>
      <c r="L479" s="74"/>
      <c r="M479" s="74"/>
      <c r="N479" s="74"/>
      <c r="O479" s="74"/>
      <c r="P479" s="74"/>
      <c r="Q479" s="74"/>
      <c r="R479" s="74"/>
      <c r="S479" s="74"/>
      <c r="T479" s="74"/>
      <c r="U479" s="74"/>
      <c r="V479" s="74"/>
      <c r="W479" s="74"/>
      <c r="X479" s="74"/>
      <c r="Y479" s="74"/>
      <c r="Z479" s="74"/>
    </row>
    <row r="480" spans="1:26" ht="11.25" customHeight="1">
      <c r="A480" s="74"/>
      <c r="B480" s="74"/>
      <c r="C480" s="74"/>
      <c r="D480" s="74"/>
      <c r="E480" s="74"/>
      <c r="F480" s="74"/>
      <c r="G480" s="74"/>
      <c r="H480" s="74"/>
      <c r="I480" s="74"/>
      <c r="J480" s="74"/>
      <c r="K480" s="74"/>
      <c r="L480" s="74"/>
      <c r="M480" s="74"/>
      <c r="N480" s="74"/>
      <c r="O480" s="74"/>
      <c r="P480" s="74"/>
      <c r="Q480" s="74"/>
      <c r="R480" s="74"/>
      <c r="S480" s="74"/>
      <c r="T480" s="74"/>
      <c r="U480" s="74"/>
      <c r="V480" s="74"/>
      <c r="W480" s="74"/>
      <c r="X480" s="74"/>
      <c r="Y480" s="74"/>
      <c r="Z480" s="74"/>
    </row>
    <row r="481" spans="1:26" ht="11.25" customHeight="1">
      <c r="A481" s="74"/>
      <c r="B481" s="74"/>
      <c r="C481" s="74"/>
      <c r="D481" s="74"/>
      <c r="E481" s="74"/>
      <c r="F481" s="74"/>
      <c r="G481" s="74"/>
      <c r="H481" s="74"/>
      <c r="I481" s="74"/>
      <c r="J481" s="74"/>
      <c r="K481" s="74"/>
      <c r="L481" s="74"/>
      <c r="M481" s="74"/>
      <c r="N481" s="74"/>
      <c r="O481" s="74"/>
      <c r="P481" s="74"/>
      <c r="Q481" s="74"/>
      <c r="R481" s="74"/>
      <c r="S481" s="74"/>
      <c r="T481" s="74"/>
      <c r="U481" s="74"/>
      <c r="V481" s="74"/>
      <c r="W481" s="74"/>
      <c r="X481" s="74"/>
      <c r="Y481" s="74"/>
      <c r="Z481" s="74"/>
    </row>
    <row r="482" spans="1:26" ht="11.25" customHeight="1">
      <c r="A482" s="74"/>
      <c r="B482" s="74"/>
      <c r="C482" s="74"/>
      <c r="D482" s="74"/>
      <c r="E482" s="74"/>
      <c r="F482" s="74"/>
      <c r="G482" s="74"/>
      <c r="H482" s="74"/>
      <c r="I482" s="74"/>
      <c r="J482" s="74"/>
      <c r="K482" s="74"/>
      <c r="L482" s="74"/>
      <c r="M482" s="74"/>
      <c r="N482" s="74"/>
      <c r="O482" s="74"/>
      <c r="P482" s="74"/>
      <c r="Q482" s="74"/>
      <c r="R482" s="74"/>
      <c r="S482" s="74"/>
      <c r="T482" s="74"/>
      <c r="U482" s="74"/>
      <c r="V482" s="74"/>
      <c r="W482" s="74"/>
      <c r="X482" s="74"/>
      <c r="Y482" s="74"/>
      <c r="Z482" s="74"/>
    </row>
    <row r="483" spans="1:26" ht="11.25" customHeight="1">
      <c r="A483" s="74"/>
      <c r="B483" s="74"/>
      <c r="C483" s="74"/>
      <c r="D483" s="74"/>
      <c r="E483" s="74"/>
      <c r="F483" s="74"/>
      <c r="G483" s="74"/>
      <c r="H483" s="74"/>
      <c r="I483" s="74"/>
      <c r="J483" s="74"/>
      <c r="K483" s="74"/>
      <c r="L483" s="74"/>
      <c r="M483" s="74"/>
      <c r="N483" s="74"/>
      <c r="O483" s="74"/>
      <c r="P483" s="74"/>
      <c r="Q483" s="74"/>
      <c r="R483" s="74"/>
      <c r="S483" s="74"/>
      <c r="T483" s="74"/>
      <c r="U483" s="74"/>
      <c r="V483" s="74"/>
      <c r="W483" s="74"/>
      <c r="X483" s="74"/>
      <c r="Y483" s="74"/>
      <c r="Z483" s="74"/>
    </row>
    <row r="484" spans="1:26" ht="11.25" customHeight="1">
      <c r="A484" s="74"/>
      <c r="B484" s="74"/>
      <c r="C484" s="74"/>
      <c r="D484" s="74"/>
      <c r="E484" s="74"/>
      <c r="F484" s="74"/>
      <c r="G484" s="74"/>
      <c r="H484" s="74"/>
      <c r="I484" s="74"/>
      <c r="J484" s="74"/>
      <c r="K484" s="74"/>
      <c r="L484" s="74"/>
      <c r="M484" s="74"/>
      <c r="N484" s="74"/>
      <c r="O484" s="74"/>
      <c r="P484" s="74"/>
      <c r="Q484" s="74"/>
      <c r="R484" s="74"/>
      <c r="S484" s="74"/>
      <c r="T484" s="74"/>
      <c r="U484" s="74"/>
      <c r="V484" s="74"/>
      <c r="W484" s="74"/>
      <c r="X484" s="74"/>
      <c r="Y484" s="74"/>
      <c r="Z484" s="74"/>
    </row>
    <row r="485" spans="1:26" ht="11.25" customHeight="1">
      <c r="A485" s="74"/>
      <c r="B485" s="74"/>
      <c r="C485" s="74"/>
      <c r="D485" s="74"/>
      <c r="E485" s="74"/>
      <c r="F485" s="74"/>
      <c r="G485" s="74"/>
      <c r="H485" s="74"/>
      <c r="I485" s="74"/>
      <c r="J485" s="74"/>
      <c r="K485" s="74"/>
      <c r="L485" s="74"/>
      <c r="M485" s="74"/>
      <c r="N485" s="74"/>
      <c r="O485" s="74"/>
      <c r="P485" s="74"/>
      <c r="Q485" s="74"/>
      <c r="R485" s="74"/>
      <c r="S485" s="74"/>
      <c r="T485" s="74"/>
      <c r="U485" s="74"/>
      <c r="V485" s="74"/>
      <c r="W485" s="74"/>
      <c r="X485" s="74"/>
      <c r="Y485" s="74"/>
      <c r="Z485" s="74"/>
    </row>
    <row r="486" spans="1:26" ht="11.25" customHeight="1">
      <c r="A486" s="74"/>
      <c r="B486" s="74"/>
      <c r="C486" s="74"/>
      <c r="D486" s="74"/>
      <c r="E486" s="74"/>
      <c r="F486" s="74"/>
      <c r="G486" s="74"/>
      <c r="H486" s="74"/>
      <c r="I486" s="74"/>
      <c r="J486" s="74"/>
      <c r="K486" s="74"/>
      <c r="L486" s="74"/>
      <c r="M486" s="74"/>
      <c r="N486" s="74"/>
      <c r="O486" s="74"/>
      <c r="P486" s="74"/>
      <c r="Q486" s="74"/>
      <c r="R486" s="74"/>
      <c r="S486" s="74"/>
      <c r="T486" s="74"/>
      <c r="U486" s="74"/>
      <c r="V486" s="74"/>
      <c r="W486" s="74"/>
      <c r="X486" s="74"/>
      <c r="Y486" s="74"/>
      <c r="Z486" s="74"/>
    </row>
    <row r="487" spans="1:26" ht="11.25" customHeight="1">
      <c r="A487" s="74"/>
      <c r="B487" s="74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74"/>
      <c r="V487" s="74"/>
      <c r="W487" s="74"/>
      <c r="X487" s="74"/>
      <c r="Y487" s="74"/>
      <c r="Z487" s="74"/>
    </row>
    <row r="488" spans="1:26" ht="11.25" customHeight="1">
      <c r="A488" s="74"/>
      <c r="B488" s="74"/>
      <c r="C488" s="74"/>
      <c r="D488" s="74"/>
      <c r="E488" s="74"/>
      <c r="F488" s="74"/>
      <c r="G488" s="74"/>
      <c r="H488" s="74"/>
      <c r="I488" s="74"/>
      <c r="J488" s="74"/>
      <c r="K488" s="74"/>
      <c r="L488" s="74"/>
      <c r="M488" s="74"/>
      <c r="N488" s="74"/>
      <c r="O488" s="74"/>
      <c r="P488" s="74"/>
      <c r="Q488" s="74"/>
      <c r="R488" s="74"/>
      <c r="S488" s="74"/>
      <c r="T488" s="74"/>
      <c r="U488" s="74"/>
      <c r="V488" s="74"/>
      <c r="W488" s="74"/>
      <c r="X488" s="74"/>
      <c r="Y488" s="74"/>
      <c r="Z488" s="74"/>
    </row>
    <row r="489" spans="1:26" ht="11.25" customHeight="1">
      <c r="A489" s="74"/>
      <c r="B489" s="74"/>
      <c r="C489" s="74"/>
      <c r="D489" s="74"/>
      <c r="E489" s="74"/>
      <c r="F489" s="74"/>
      <c r="G489" s="74"/>
      <c r="H489" s="74"/>
      <c r="I489" s="74"/>
      <c r="J489" s="74"/>
      <c r="K489" s="74"/>
      <c r="L489" s="74"/>
      <c r="M489" s="74"/>
      <c r="N489" s="74"/>
      <c r="O489" s="74"/>
      <c r="P489" s="74"/>
      <c r="Q489" s="74"/>
      <c r="R489" s="74"/>
      <c r="S489" s="74"/>
      <c r="T489" s="74"/>
      <c r="U489" s="74"/>
      <c r="V489" s="74"/>
      <c r="W489" s="74"/>
      <c r="X489" s="74"/>
      <c r="Y489" s="74"/>
      <c r="Z489" s="74"/>
    </row>
    <row r="490" spans="1:26" ht="11.25" customHeight="1">
      <c r="A490" s="74"/>
      <c r="B490" s="74"/>
      <c r="C490" s="74"/>
      <c r="D490" s="74"/>
      <c r="E490" s="74"/>
      <c r="F490" s="74"/>
      <c r="G490" s="74"/>
      <c r="H490" s="74"/>
      <c r="I490" s="74"/>
      <c r="J490" s="74"/>
      <c r="K490" s="74"/>
      <c r="L490" s="74"/>
      <c r="M490" s="74"/>
      <c r="N490" s="74"/>
      <c r="O490" s="74"/>
      <c r="P490" s="74"/>
      <c r="Q490" s="74"/>
      <c r="R490" s="74"/>
      <c r="S490" s="74"/>
      <c r="T490" s="74"/>
      <c r="U490" s="74"/>
      <c r="V490" s="74"/>
      <c r="W490" s="74"/>
      <c r="X490" s="74"/>
      <c r="Y490" s="74"/>
      <c r="Z490" s="74"/>
    </row>
    <row r="491" spans="1:26" ht="11.25" customHeight="1">
      <c r="A491" s="74"/>
      <c r="B491" s="74"/>
      <c r="C491" s="74"/>
      <c r="D491" s="74"/>
      <c r="E491" s="74"/>
      <c r="F491" s="74"/>
      <c r="G491" s="74"/>
      <c r="H491" s="74"/>
      <c r="I491" s="74"/>
      <c r="J491" s="74"/>
      <c r="K491" s="74"/>
      <c r="L491" s="74"/>
      <c r="M491" s="74"/>
      <c r="N491" s="74"/>
      <c r="O491" s="74"/>
      <c r="P491" s="74"/>
      <c r="Q491" s="74"/>
      <c r="R491" s="74"/>
      <c r="S491" s="74"/>
      <c r="T491" s="74"/>
      <c r="U491" s="74"/>
      <c r="V491" s="74"/>
      <c r="W491" s="74"/>
      <c r="X491" s="74"/>
      <c r="Y491" s="74"/>
      <c r="Z491" s="74"/>
    </row>
    <row r="492" spans="1:26" ht="11.25" customHeight="1">
      <c r="A492" s="74"/>
      <c r="B492" s="74"/>
      <c r="C492" s="74"/>
      <c r="D492" s="74"/>
      <c r="E492" s="74"/>
      <c r="F492" s="74"/>
      <c r="G492" s="74"/>
      <c r="H492" s="74"/>
      <c r="I492" s="74"/>
      <c r="J492" s="74"/>
      <c r="K492" s="74"/>
      <c r="L492" s="74"/>
      <c r="M492" s="74"/>
      <c r="N492" s="74"/>
      <c r="O492" s="74"/>
      <c r="P492" s="74"/>
      <c r="Q492" s="74"/>
      <c r="R492" s="74"/>
      <c r="S492" s="74"/>
      <c r="T492" s="74"/>
      <c r="U492" s="74"/>
      <c r="V492" s="74"/>
      <c r="W492" s="74"/>
      <c r="X492" s="74"/>
      <c r="Y492" s="74"/>
      <c r="Z492" s="74"/>
    </row>
    <row r="493" spans="1:26" ht="11.25" customHeight="1">
      <c r="A493" s="74"/>
      <c r="B493" s="74"/>
      <c r="C493" s="74"/>
      <c r="D493" s="74"/>
      <c r="E493" s="74"/>
      <c r="F493" s="74"/>
      <c r="G493" s="74"/>
      <c r="H493" s="74"/>
      <c r="I493" s="74"/>
      <c r="J493" s="74"/>
      <c r="K493" s="74"/>
      <c r="L493" s="74"/>
      <c r="M493" s="74"/>
      <c r="N493" s="74"/>
      <c r="O493" s="74"/>
      <c r="P493" s="74"/>
      <c r="Q493" s="74"/>
      <c r="R493" s="74"/>
      <c r="S493" s="74"/>
      <c r="T493" s="74"/>
      <c r="U493" s="74"/>
      <c r="V493" s="74"/>
      <c r="W493" s="74"/>
      <c r="X493" s="74"/>
      <c r="Y493" s="74"/>
      <c r="Z493" s="74"/>
    </row>
    <row r="494" spans="1:26" ht="11.25" customHeight="1">
      <c r="A494" s="74"/>
      <c r="B494" s="74"/>
      <c r="C494" s="74"/>
      <c r="D494" s="74"/>
      <c r="E494" s="74"/>
      <c r="F494" s="74"/>
      <c r="G494" s="74"/>
      <c r="H494" s="74"/>
      <c r="I494" s="74"/>
      <c r="J494" s="74"/>
      <c r="K494" s="74"/>
      <c r="L494" s="74"/>
      <c r="M494" s="74"/>
      <c r="N494" s="74"/>
      <c r="O494" s="74"/>
      <c r="P494" s="74"/>
      <c r="Q494" s="74"/>
      <c r="R494" s="74"/>
      <c r="S494" s="74"/>
      <c r="T494" s="74"/>
      <c r="U494" s="74"/>
      <c r="V494" s="74"/>
      <c r="W494" s="74"/>
      <c r="X494" s="74"/>
      <c r="Y494" s="74"/>
      <c r="Z494" s="74"/>
    </row>
    <row r="495" spans="1:26" ht="11.25" customHeight="1">
      <c r="A495" s="74"/>
      <c r="B495" s="74"/>
      <c r="C495" s="74"/>
      <c r="D495" s="74"/>
      <c r="E495" s="74"/>
      <c r="F495" s="74"/>
      <c r="G495" s="74"/>
      <c r="H495" s="74"/>
      <c r="I495" s="74"/>
      <c r="J495" s="74"/>
      <c r="K495" s="74"/>
      <c r="L495" s="74"/>
      <c r="M495" s="74"/>
      <c r="N495" s="74"/>
      <c r="O495" s="74"/>
      <c r="P495" s="74"/>
      <c r="Q495" s="74"/>
      <c r="R495" s="74"/>
      <c r="S495" s="74"/>
      <c r="T495" s="74"/>
      <c r="U495" s="74"/>
      <c r="V495" s="74"/>
      <c r="W495" s="74"/>
      <c r="X495" s="74"/>
      <c r="Y495" s="74"/>
      <c r="Z495" s="74"/>
    </row>
    <row r="496" spans="1:26" ht="11.25" customHeight="1">
      <c r="A496" s="74"/>
      <c r="B496" s="74"/>
      <c r="C496" s="74"/>
      <c r="D496" s="74"/>
      <c r="E496" s="74"/>
      <c r="F496" s="74"/>
      <c r="G496" s="74"/>
      <c r="H496" s="74"/>
      <c r="I496" s="74"/>
      <c r="J496" s="74"/>
      <c r="K496" s="74"/>
      <c r="L496" s="74"/>
      <c r="M496" s="74"/>
      <c r="N496" s="74"/>
      <c r="O496" s="74"/>
      <c r="P496" s="74"/>
      <c r="Q496" s="74"/>
      <c r="R496" s="74"/>
      <c r="S496" s="74"/>
      <c r="T496" s="74"/>
      <c r="U496" s="74"/>
      <c r="V496" s="74"/>
      <c r="W496" s="74"/>
      <c r="X496" s="74"/>
      <c r="Y496" s="74"/>
      <c r="Z496" s="74"/>
    </row>
    <row r="497" spans="1:26" ht="11.25" customHeight="1">
      <c r="A497" s="74"/>
      <c r="B497" s="74"/>
      <c r="C497" s="74"/>
      <c r="D497" s="74"/>
      <c r="E497" s="74"/>
      <c r="F497" s="74"/>
      <c r="G497" s="74"/>
      <c r="H497" s="74"/>
      <c r="I497" s="74"/>
      <c r="J497" s="74"/>
      <c r="K497" s="74"/>
      <c r="L497" s="74"/>
      <c r="M497" s="74"/>
      <c r="N497" s="74"/>
      <c r="O497" s="74"/>
      <c r="P497" s="74"/>
      <c r="Q497" s="74"/>
      <c r="R497" s="74"/>
      <c r="S497" s="74"/>
      <c r="T497" s="74"/>
      <c r="U497" s="74"/>
      <c r="V497" s="74"/>
      <c r="W497" s="74"/>
      <c r="X497" s="74"/>
      <c r="Y497" s="74"/>
      <c r="Z497" s="74"/>
    </row>
    <row r="498" spans="1:26" ht="11.25" customHeight="1">
      <c r="A498" s="74"/>
      <c r="B498" s="74"/>
      <c r="C498" s="74"/>
      <c r="D498" s="74"/>
      <c r="E498" s="74"/>
      <c r="F498" s="74"/>
      <c r="G498" s="74"/>
      <c r="H498" s="74"/>
      <c r="I498" s="74"/>
      <c r="J498" s="74"/>
      <c r="K498" s="74"/>
      <c r="L498" s="74"/>
      <c r="M498" s="74"/>
      <c r="N498" s="74"/>
      <c r="O498" s="74"/>
      <c r="P498" s="74"/>
      <c r="Q498" s="74"/>
      <c r="R498" s="74"/>
      <c r="S498" s="74"/>
      <c r="T498" s="74"/>
      <c r="U498" s="74"/>
      <c r="V498" s="74"/>
      <c r="W498" s="74"/>
      <c r="X498" s="74"/>
      <c r="Y498" s="74"/>
      <c r="Z498" s="74"/>
    </row>
    <row r="499" spans="1:26" ht="11.25" customHeight="1">
      <c r="A499" s="74"/>
      <c r="B499" s="74"/>
      <c r="C499" s="74"/>
      <c r="D499" s="74"/>
      <c r="E499" s="74"/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74"/>
      <c r="Q499" s="74"/>
      <c r="R499" s="74"/>
      <c r="S499" s="74"/>
      <c r="T499" s="74"/>
      <c r="U499" s="74"/>
      <c r="V499" s="74"/>
      <c r="W499" s="74"/>
      <c r="X499" s="74"/>
      <c r="Y499" s="74"/>
      <c r="Z499" s="74"/>
    </row>
    <row r="500" spans="1:26" ht="11.25" customHeight="1">
      <c r="A500" s="74"/>
      <c r="B500" s="74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  <c r="Y500" s="74"/>
      <c r="Z500" s="74"/>
    </row>
    <row r="501" spans="1:26" ht="11.25" customHeight="1">
      <c r="A501" s="74"/>
      <c r="B501" s="74"/>
      <c r="C501" s="74"/>
      <c r="D501" s="74"/>
      <c r="E501" s="74"/>
      <c r="F501" s="74"/>
      <c r="G501" s="74"/>
      <c r="H501" s="74"/>
      <c r="I501" s="74"/>
      <c r="J501" s="74"/>
      <c r="K501" s="74"/>
      <c r="L501" s="74"/>
      <c r="M501" s="74"/>
      <c r="N501" s="74"/>
      <c r="O501" s="74"/>
      <c r="P501" s="74"/>
      <c r="Q501" s="74"/>
      <c r="R501" s="74"/>
      <c r="S501" s="74"/>
      <c r="T501" s="74"/>
      <c r="U501" s="74"/>
      <c r="V501" s="74"/>
      <c r="W501" s="74"/>
      <c r="X501" s="74"/>
      <c r="Y501" s="74"/>
      <c r="Z501" s="74"/>
    </row>
    <row r="502" spans="1:26" ht="11.25" customHeight="1">
      <c r="A502" s="74"/>
      <c r="B502" s="74"/>
      <c r="C502" s="74"/>
      <c r="D502" s="74"/>
      <c r="E502" s="74"/>
      <c r="F502" s="74"/>
      <c r="G502" s="74"/>
      <c r="H502" s="74"/>
      <c r="I502" s="74"/>
      <c r="J502" s="74"/>
      <c r="K502" s="74"/>
      <c r="L502" s="74"/>
      <c r="M502" s="74"/>
      <c r="N502" s="74"/>
      <c r="O502" s="74"/>
      <c r="P502" s="74"/>
      <c r="Q502" s="74"/>
      <c r="R502" s="74"/>
      <c r="S502" s="74"/>
      <c r="T502" s="74"/>
      <c r="U502" s="74"/>
      <c r="V502" s="74"/>
      <c r="W502" s="74"/>
      <c r="X502" s="74"/>
      <c r="Y502" s="74"/>
      <c r="Z502" s="74"/>
    </row>
    <row r="503" spans="1:26" ht="11.25" customHeight="1">
      <c r="A503" s="74"/>
      <c r="B503" s="74"/>
      <c r="C503" s="74"/>
      <c r="D503" s="74"/>
      <c r="E503" s="74"/>
      <c r="F503" s="74"/>
      <c r="G503" s="74"/>
      <c r="H503" s="74"/>
      <c r="I503" s="74"/>
      <c r="J503" s="74"/>
      <c r="K503" s="74"/>
      <c r="L503" s="74"/>
      <c r="M503" s="74"/>
      <c r="N503" s="74"/>
      <c r="O503" s="74"/>
      <c r="P503" s="74"/>
      <c r="Q503" s="74"/>
      <c r="R503" s="74"/>
      <c r="S503" s="74"/>
      <c r="T503" s="74"/>
      <c r="U503" s="74"/>
      <c r="V503" s="74"/>
      <c r="W503" s="74"/>
      <c r="X503" s="74"/>
      <c r="Y503" s="74"/>
      <c r="Z503" s="74"/>
    </row>
    <row r="504" spans="1:26" ht="11.25" customHeight="1">
      <c r="A504" s="74"/>
      <c r="B504" s="74"/>
      <c r="C504" s="74"/>
      <c r="D504" s="74"/>
      <c r="E504" s="74"/>
      <c r="F504" s="74"/>
      <c r="G504" s="74"/>
      <c r="H504" s="74"/>
      <c r="I504" s="74"/>
      <c r="J504" s="74"/>
      <c r="K504" s="74"/>
      <c r="L504" s="74"/>
      <c r="M504" s="74"/>
      <c r="N504" s="74"/>
      <c r="O504" s="74"/>
      <c r="P504" s="74"/>
      <c r="Q504" s="74"/>
      <c r="R504" s="74"/>
      <c r="S504" s="74"/>
      <c r="T504" s="74"/>
      <c r="U504" s="74"/>
      <c r="V504" s="74"/>
      <c r="W504" s="74"/>
      <c r="X504" s="74"/>
      <c r="Y504" s="74"/>
      <c r="Z504" s="74"/>
    </row>
    <row r="505" spans="1:26" ht="11.25" customHeight="1">
      <c r="A505" s="74"/>
      <c r="B505" s="74"/>
      <c r="C505" s="74"/>
      <c r="D505" s="74"/>
      <c r="E505" s="74"/>
      <c r="F505" s="74"/>
      <c r="G505" s="74"/>
      <c r="H505" s="74"/>
      <c r="I505" s="74"/>
      <c r="J505" s="74"/>
      <c r="K505" s="74"/>
      <c r="L505" s="74"/>
      <c r="M505" s="74"/>
      <c r="N505" s="74"/>
      <c r="O505" s="74"/>
      <c r="P505" s="74"/>
      <c r="Q505" s="74"/>
      <c r="R505" s="74"/>
      <c r="S505" s="74"/>
      <c r="T505" s="74"/>
      <c r="U505" s="74"/>
      <c r="V505" s="74"/>
      <c r="W505" s="74"/>
      <c r="X505" s="74"/>
      <c r="Y505" s="74"/>
      <c r="Z505" s="74"/>
    </row>
    <row r="506" spans="1:26" ht="11.25" customHeight="1">
      <c r="A506" s="74"/>
      <c r="B506" s="74"/>
      <c r="C506" s="74"/>
      <c r="D506" s="74"/>
      <c r="E506" s="74"/>
      <c r="F506" s="74"/>
      <c r="G506" s="74"/>
      <c r="H506" s="74"/>
      <c r="I506" s="74"/>
      <c r="J506" s="74"/>
      <c r="K506" s="74"/>
      <c r="L506" s="74"/>
      <c r="M506" s="74"/>
      <c r="N506" s="74"/>
      <c r="O506" s="74"/>
      <c r="P506" s="74"/>
      <c r="Q506" s="74"/>
      <c r="R506" s="74"/>
      <c r="S506" s="74"/>
      <c r="T506" s="74"/>
      <c r="U506" s="74"/>
      <c r="V506" s="74"/>
      <c r="W506" s="74"/>
      <c r="X506" s="74"/>
      <c r="Y506" s="74"/>
      <c r="Z506" s="74"/>
    </row>
    <row r="507" spans="1:26" ht="11.25" customHeight="1">
      <c r="A507" s="74"/>
      <c r="B507" s="74"/>
      <c r="C507" s="74"/>
      <c r="D507" s="74"/>
      <c r="E507" s="74"/>
      <c r="F507" s="74"/>
      <c r="G507" s="74"/>
      <c r="H507" s="74"/>
      <c r="I507" s="74"/>
      <c r="J507" s="74"/>
      <c r="K507" s="74"/>
      <c r="L507" s="74"/>
      <c r="M507" s="74"/>
      <c r="N507" s="74"/>
      <c r="O507" s="74"/>
      <c r="P507" s="74"/>
      <c r="Q507" s="74"/>
      <c r="R507" s="74"/>
      <c r="S507" s="74"/>
      <c r="T507" s="74"/>
      <c r="U507" s="74"/>
      <c r="V507" s="74"/>
      <c r="W507" s="74"/>
      <c r="X507" s="74"/>
      <c r="Y507" s="74"/>
      <c r="Z507" s="74"/>
    </row>
    <row r="508" spans="1:26" ht="11.25" customHeight="1">
      <c r="A508" s="74"/>
      <c r="B508" s="74"/>
      <c r="C508" s="74"/>
      <c r="D508" s="74"/>
      <c r="E508" s="74"/>
      <c r="F508" s="74"/>
      <c r="G508" s="74"/>
      <c r="H508" s="74"/>
      <c r="I508" s="74"/>
      <c r="J508" s="74"/>
      <c r="K508" s="74"/>
      <c r="L508" s="74"/>
      <c r="M508" s="74"/>
      <c r="N508" s="74"/>
      <c r="O508" s="74"/>
      <c r="P508" s="74"/>
      <c r="Q508" s="74"/>
      <c r="R508" s="74"/>
      <c r="S508" s="74"/>
      <c r="T508" s="74"/>
      <c r="U508" s="74"/>
      <c r="V508" s="74"/>
      <c r="W508" s="74"/>
      <c r="X508" s="74"/>
      <c r="Y508" s="74"/>
      <c r="Z508" s="74"/>
    </row>
    <row r="509" spans="1:26" ht="11.25" customHeight="1">
      <c r="A509" s="74"/>
      <c r="B509" s="74"/>
      <c r="C509" s="74"/>
      <c r="D509" s="74"/>
      <c r="E509" s="74"/>
      <c r="F509" s="74"/>
      <c r="G509" s="74"/>
      <c r="H509" s="74"/>
      <c r="I509" s="74"/>
      <c r="J509" s="74"/>
      <c r="K509" s="74"/>
      <c r="L509" s="74"/>
      <c r="M509" s="74"/>
      <c r="N509" s="74"/>
      <c r="O509" s="74"/>
      <c r="P509" s="74"/>
      <c r="Q509" s="74"/>
      <c r="R509" s="74"/>
      <c r="S509" s="74"/>
      <c r="T509" s="74"/>
      <c r="U509" s="74"/>
      <c r="V509" s="74"/>
      <c r="W509" s="74"/>
      <c r="X509" s="74"/>
      <c r="Y509" s="74"/>
      <c r="Z509" s="74"/>
    </row>
    <row r="510" spans="1:26" ht="11.25" customHeight="1">
      <c r="A510" s="74"/>
      <c r="B510" s="74"/>
      <c r="C510" s="74"/>
      <c r="D510" s="74"/>
      <c r="E510" s="74"/>
      <c r="F510" s="74"/>
      <c r="G510" s="74"/>
      <c r="H510" s="74"/>
      <c r="I510" s="74"/>
      <c r="J510" s="74"/>
      <c r="K510" s="74"/>
      <c r="L510" s="74"/>
      <c r="M510" s="74"/>
      <c r="N510" s="74"/>
      <c r="O510" s="74"/>
      <c r="P510" s="74"/>
      <c r="Q510" s="74"/>
      <c r="R510" s="74"/>
      <c r="S510" s="74"/>
      <c r="T510" s="74"/>
      <c r="U510" s="74"/>
      <c r="V510" s="74"/>
      <c r="W510" s="74"/>
      <c r="X510" s="74"/>
      <c r="Y510" s="74"/>
      <c r="Z510" s="74"/>
    </row>
    <row r="511" spans="1:26" ht="11.25" customHeight="1">
      <c r="A511" s="74"/>
      <c r="B511" s="74"/>
      <c r="C511" s="74"/>
      <c r="D511" s="74"/>
      <c r="E511" s="74"/>
      <c r="F511" s="74"/>
      <c r="G511" s="74"/>
      <c r="H511" s="74"/>
      <c r="I511" s="74"/>
      <c r="J511" s="74"/>
      <c r="K511" s="74"/>
      <c r="L511" s="74"/>
      <c r="M511" s="74"/>
      <c r="N511" s="74"/>
      <c r="O511" s="74"/>
      <c r="P511" s="74"/>
      <c r="Q511" s="74"/>
      <c r="R511" s="74"/>
      <c r="S511" s="74"/>
      <c r="T511" s="74"/>
      <c r="U511" s="74"/>
      <c r="V511" s="74"/>
      <c r="W511" s="74"/>
      <c r="X511" s="74"/>
      <c r="Y511" s="74"/>
      <c r="Z511" s="74"/>
    </row>
    <row r="512" spans="1:26" ht="11.25" customHeight="1">
      <c r="A512" s="74"/>
      <c r="B512" s="74"/>
      <c r="C512" s="74"/>
      <c r="D512" s="74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Q512" s="74"/>
      <c r="R512" s="74"/>
      <c r="S512" s="74"/>
      <c r="T512" s="74"/>
      <c r="U512" s="74"/>
      <c r="V512" s="74"/>
      <c r="W512" s="74"/>
      <c r="X512" s="74"/>
      <c r="Y512" s="74"/>
      <c r="Z512" s="74"/>
    </row>
    <row r="513" spans="1:26" ht="11.25" customHeight="1">
      <c r="A513" s="74"/>
      <c r="B513" s="74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  <c r="Y513" s="74"/>
      <c r="Z513" s="74"/>
    </row>
    <row r="514" spans="1:26" ht="11.25" customHeight="1">
      <c r="A514" s="74"/>
      <c r="B514" s="74"/>
      <c r="C514" s="74"/>
      <c r="D514" s="74"/>
      <c r="E514" s="74"/>
      <c r="F514" s="74"/>
      <c r="G514" s="74"/>
      <c r="H514" s="74"/>
      <c r="I514" s="74"/>
      <c r="J514" s="74"/>
      <c r="K514" s="74"/>
      <c r="L514" s="74"/>
      <c r="M514" s="74"/>
      <c r="N514" s="74"/>
      <c r="O514" s="74"/>
      <c r="P514" s="74"/>
      <c r="Q514" s="74"/>
      <c r="R514" s="74"/>
      <c r="S514" s="74"/>
      <c r="T514" s="74"/>
      <c r="U514" s="74"/>
      <c r="V514" s="74"/>
      <c r="W514" s="74"/>
      <c r="X514" s="74"/>
      <c r="Y514" s="74"/>
      <c r="Z514" s="74"/>
    </row>
    <row r="515" spans="1:26" ht="11.25" customHeight="1">
      <c r="A515" s="74"/>
      <c r="B515" s="74"/>
      <c r="C515" s="74"/>
      <c r="D515" s="74"/>
      <c r="E515" s="74"/>
      <c r="F515" s="74"/>
      <c r="G515" s="74"/>
      <c r="H515" s="74"/>
      <c r="I515" s="74"/>
      <c r="J515" s="74"/>
      <c r="K515" s="74"/>
      <c r="L515" s="74"/>
      <c r="M515" s="74"/>
      <c r="N515" s="74"/>
      <c r="O515" s="74"/>
      <c r="P515" s="74"/>
      <c r="Q515" s="74"/>
      <c r="R515" s="74"/>
      <c r="S515" s="74"/>
      <c r="T515" s="74"/>
      <c r="U515" s="74"/>
      <c r="V515" s="74"/>
      <c r="W515" s="74"/>
      <c r="X515" s="74"/>
      <c r="Y515" s="74"/>
      <c r="Z515" s="74"/>
    </row>
    <row r="516" spans="1:26" ht="11.25" customHeight="1">
      <c r="A516" s="74"/>
      <c r="B516" s="74"/>
      <c r="C516" s="74"/>
      <c r="D516" s="74"/>
      <c r="E516" s="74"/>
      <c r="F516" s="74"/>
      <c r="G516" s="74"/>
      <c r="H516" s="74"/>
      <c r="I516" s="74"/>
      <c r="J516" s="74"/>
      <c r="K516" s="74"/>
      <c r="L516" s="74"/>
      <c r="M516" s="74"/>
      <c r="N516" s="74"/>
      <c r="O516" s="74"/>
      <c r="P516" s="74"/>
      <c r="Q516" s="74"/>
      <c r="R516" s="74"/>
      <c r="S516" s="74"/>
      <c r="T516" s="74"/>
      <c r="U516" s="74"/>
      <c r="V516" s="74"/>
      <c r="W516" s="74"/>
      <c r="X516" s="74"/>
      <c r="Y516" s="74"/>
      <c r="Z516" s="74"/>
    </row>
    <row r="517" spans="1:26" ht="11.25" customHeight="1">
      <c r="A517" s="74"/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  <c r="T517" s="74"/>
      <c r="U517" s="74"/>
      <c r="V517" s="74"/>
      <c r="W517" s="74"/>
      <c r="X517" s="74"/>
      <c r="Y517" s="74"/>
      <c r="Z517" s="74"/>
    </row>
    <row r="518" spans="1:26" ht="11.25" customHeight="1">
      <c r="A518" s="74"/>
      <c r="B518" s="74"/>
      <c r="C518" s="74"/>
      <c r="D518" s="74"/>
      <c r="E518" s="74"/>
      <c r="F518" s="74"/>
      <c r="G518" s="74"/>
      <c r="H518" s="74"/>
      <c r="I518" s="74"/>
      <c r="J518" s="74"/>
      <c r="K518" s="74"/>
      <c r="L518" s="74"/>
      <c r="M518" s="74"/>
      <c r="N518" s="74"/>
      <c r="O518" s="74"/>
      <c r="P518" s="74"/>
      <c r="Q518" s="74"/>
      <c r="R518" s="74"/>
      <c r="S518" s="74"/>
      <c r="T518" s="74"/>
      <c r="U518" s="74"/>
      <c r="V518" s="74"/>
      <c r="W518" s="74"/>
      <c r="X518" s="74"/>
      <c r="Y518" s="74"/>
      <c r="Z518" s="74"/>
    </row>
    <row r="519" spans="1:26" ht="11.25" customHeight="1">
      <c r="A519" s="74"/>
      <c r="B519" s="74"/>
      <c r="C519" s="74"/>
      <c r="D519" s="74"/>
      <c r="E519" s="74"/>
      <c r="F519" s="74"/>
      <c r="G519" s="74"/>
      <c r="H519" s="74"/>
      <c r="I519" s="74"/>
      <c r="J519" s="74"/>
      <c r="K519" s="74"/>
      <c r="L519" s="74"/>
      <c r="M519" s="74"/>
      <c r="N519" s="74"/>
      <c r="O519" s="74"/>
      <c r="P519" s="74"/>
      <c r="Q519" s="74"/>
      <c r="R519" s="74"/>
      <c r="S519" s="74"/>
      <c r="T519" s="74"/>
      <c r="U519" s="74"/>
      <c r="V519" s="74"/>
      <c r="W519" s="74"/>
      <c r="X519" s="74"/>
      <c r="Y519" s="74"/>
      <c r="Z519" s="74"/>
    </row>
    <row r="520" spans="1:26" ht="11.25" customHeight="1">
      <c r="A520" s="74"/>
      <c r="B520" s="74"/>
      <c r="C520" s="74"/>
      <c r="D520" s="74"/>
      <c r="E520" s="74"/>
      <c r="F520" s="74"/>
      <c r="G520" s="74"/>
      <c r="H520" s="74"/>
      <c r="I520" s="74"/>
      <c r="J520" s="74"/>
      <c r="K520" s="74"/>
      <c r="L520" s="74"/>
      <c r="M520" s="74"/>
      <c r="N520" s="74"/>
      <c r="O520" s="74"/>
      <c r="P520" s="74"/>
      <c r="Q520" s="74"/>
      <c r="R520" s="74"/>
      <c r="S520" s="74"/>
      <c r="T520" s="74"/>
      <c r="U520" s="74"/>
      <c r="V520" s="74"/>
      <c r="W520" s="74"/>
      <c r="X520" s="74"/>
      <c r="Y520" s="74"/>
      <c r="Z520" s="74"/>
    </row>
    <row r="521" spans="1:26" ht="11.25" customHeight="1">
      <c r="A521" s="74"/>
      <c r="B521" s="74"/>
      <c r="C521" s="74"/>
      <c r="D521" s="74"/>
      <c r="E521" s="74"/>
      <c r="F521" s="74"/>
      <c r="G521" s="74"/>
      <c r="H521" s="74"/>
      <c r="I521" s="74"/>
      <c r="J521" s="74"/>
      <c r="K521" s="74"/>
      <c r="L521" s="74"/>
      <c r="M521" s="74"/>
      <c r="N521" s="74"/>
      <c r="O521" s="74"/>
      <c r="P521" s="74"/>
      <c r="Q521" s="74"/>
      <c r="R521" s="74"/>
      <c r="S521" s="74"/>
      <c r="T521" s="74"/>
      <c r="U521" s="74"/>
      <c r="V521" s="74"/>
      <c r="W521" s="74"/>
      <c r="X521" s="74"/>
      <c r="Y521" s="74"/>
      <c r="Z521" s="74"/>
    </row>
    <row r="522" spans="1:26" ht="11.25" customHeight="1">
      <c r="A522" s="74"/>
      <c r="B522" s="74"/>
      <c r="C522" s="74"/>
      <c r="D522" s="74"/>
      <c r="E522" s="74"/>
      <c r="F522" s="74"/>
      <c r="G522" s="74"/>
      <c r="H522" s="74"/>
      <c r="I522" s="74"/>
      <c r="J522" s="74"/>
      <c r="K522" s="74"/>
      <c r="L522" s="74"/>
      <c r="M522" s="74"/>
      <c r="N522" s="74"/>
      <c r="O522" s="74"/>
      <c r="P522" s="74"/>
      <c r="Q522" s="74"/>
      <c r="R522" s="74"/>
      <c r="S522" s="74"/>
      <c r="T522" s="74"/>
      <c r="U522" s="74"/>
      <c r="V522" s="74"/>
      <c r="W522" s="74"/>
      <c r="X522" s="74"/>
      <c r="Y522" s="74"/>
      <c r="Z522" s="74"/>
    </row>
    <row r="523" spans="1:26" ht="11.25" customHeight="1">
      <c r="A523" s="74"/>
      <c r="B523" s="74"/>
      <c r="C523" s="74"/>
      <c r="D523" s="74"/>
      <c r="E523" s="74"/>
      <c r="F523" s="74"/>
      <c r="G523" s="74"/>
      <c r="H523" s="74"/>
      <c r="I523" s="74"/>
      <c r="J523" s="74"/>
      <c r="K523" s="74"/>
      <c r="L523" s="74"/>
      <c r="M523" s="74"/>
      <c r="N523" s="74"/>
      <c r="O523" s="74"/>
      <c r="P523" s="74"/>
      <c r="Q523" s="74"/>
      <c r="R523" s="74"/>
      <c r="S523" s="74"/>
      <c r="T523" s="74"/>
      <c r="U523" s="74"/>
      <c r="V523" s="74"/>
      <c r="W523" s="74"/>
      <c r="X523" s="74"/>
      <c r="Y523" s="74"/>
      <c r="Z523" s="74"/>
    </row>
    <row r="524" spans="1:26" ht="11.25" customHeight="1">
      <c r="A524" s="74"/>
      <c r="B524" s="74"/>
      <c r="C524" s="74"/>
      <c r="D524" s="74"/>
      <c r="E524" s="74"/>
      <c r="F524" s="74"/>
      <c r="G524" s="74"/>
      <c r="H524" s="74"/>
      <c r="I524" s="74"/>
      <c r="J524" s="74"/>
      <c r="K524" s="74"/>
      <c r="L524" s="74"/>
      <c r="M524" s="74"/>
      <c r="N524" s="74"/>
      <c r="O524" s="74"/>
      <c r="P524" s="74"/>
      <c r="Q524" s="74"/>
      <c r="R524" s="74"/>
      <c r="S524" s="74"/>
      <c r="T524" s="74"/>
      <c r="U524" s="74"/>
      <c r="V524" s="74"/>
      <c r="W524" s="74"/>
      <c r="X524" s="74"/>
      <c r="Y524" s="74"/>
      <c r="Z524" s="74"/>
    </row>
    <row r="525" spans="1:26" ht="11.25" customHeight="1">
      <c r="A525" s="74"/>
      <c r="B525" s="74"/>
      <c r="C525" s="74"/>
      <c r="D525" s="74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4"/>
      <c r="S525" s="74"/>
      <c r="T525" s="74"/>
      <c r="U525" s="74"/>
      <c r="V525" s="74"/>
      <c r="W525" s="74"/>
      <c r="X525" s="74"/>
      <c r="Y525" s="74"/>
      <c r="Z525" s="74"/>
    </row>
    <row r="526" spans="1:26" ht="11.25" customHeight="1">
      <c r="A526" s="74"/>
      <c r="B526" s="74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  <c r="Y526" s="74"/>
      <c r="Z526" s="74"/>
    </row>
    <row r="527" spans="1:26" ht="11.25" customHeight="1">
      <c r="A527" s="74"/>
      <c r="B527" s="74"/>
      <c r="C527" s="74"/>
      <c r="D527" s="74"/>
      <c r="E527" s="74"/>
      <c r="F527" s="74"/>
      <c r="G527" s="74"/>
      <c r="H527" s="74"/>
      <c r="I527" s="74"/>
      <c r="J527" s="74"/>
      <c r="K527" s="74"/>
      <c r="L527" s="74"/>
      <c r="M527" s="74"/>
      <c r="N527" s="74"/>
      <c r="O527" s="74"/>
      <c r="P527" s="74"/>
      <c r="Q527" s="74"/>
      <c r="R527" s="74"/>
      <c r="S527" s="74"/>
      <c r="T527" s="74"/>
      <c r="U527" s="74"/>
      <c r="V527" s="74"/>
      <c r="W527" s="74"/>
      <c r="X527" s="74"/>
      <c r="Y527" s="74"/>
      <c r="Z527" s="74"/>
    </row>
    <row r="528" spans="1:26" ht="11.25" customHeight="1">
      <c r="A528" s="74"/>
      <c r="B528" s="74"/>
      <c r="C528" s="74"/>
      <c r="D528" s="74"/>
      <c r="E528" s="74"/>
      <c r="F528" s="74"/>
      <c r="G528" s="74"/>
      <c r="H528" s="74"/>
      <c r="I528" s="74"/>
      <c r="J528" s="74"/>
      <c r="K528" s="74"/>
      <c r="L528" s="74"/>
      <c r="M528" s="74"/>
      <c r="N528" s="74"/>
      <c r="O528" s="74"/>
      <c r="P528" s="74"/>
      <c r="Q528" s="74"/>
      <c r="R528" s="74"/>
      <c r="S528" s="74"/>
      <c r="T528" s="74"/>
      <c r="U528" s="74"/>
      <c r="V528" s="74"/>
      <c r="W528" s="74"/>
      <c r="X528" s="74"/>
      <c r="Y528" s="74"/>
      <c r="Z528" s="74"/>
    </row>
    <row r="529" spans="1:26" ht="11.25" customHeight="1">
      <c r="A529" s="74"/>
      <c r="B529" s="74"/>
      <c r="C529" s="74"/>
      <c r="D529" s="74"/>
      <c r="E529" s="74"/>
      <c r="F529" s="74"/>
      <c r="G529" s="74"/>
      <c r="H529" s="74"/>
      <c r="I529" s="74"/>
      <c r="J529" s="74"/>
      <c r="K529" s="74"/>
      <c r="L529" s="74"/>
      <c r="M529" s="74"/>
      <c r="N529" s="74"/>
      <c r="O529" s="74"/>
      <c r="P529" s="74"/>
      <c r="Q529" s="74"/>
      <c r="R529" s="74"/>
      <c r="S529" s="74"/>
      <c r="T529" s="74"/>
      <c r="U529" s="74"/>
      <c r="V529" s="74"/>
      <c r="W529" s="74"/>
      <c r="X529" s="74"/>
      <c r="Y529" s="74"/>
      <c r="Z529" s="74"/>
    </row>
    <row r="530" spans="1:26" ht="11.25" customHeight="1">
      <c r="A530" s="74"/>
      <c r="B530" s="74"/>
      <c r="C530" s="74"/>
      <c r="D530" s="74"/>
      <c r="E530" s="74"/>
      <c r="F530" s="74"/>
      <c r="G530" s="74"/>
      <c r="H530" s="74"/>
      <c r="I530" s="74"/>
      <c r="J530" s="74"/>
      <c r="K530" s="74"/>
      <c r="L530" s="74"/>
      <c r="M530" s="74"/>
      <c r="N530" s="74"/>
      <c r="O530" s="74"/>
      <c r="P530" s="74"/>
      <c r="Q530" s="74"/>
      <c r="R530" s="74"/>
      <c r="S530" s="74"/>
      <c r="T530" s="74"/>
      <c r="U530" s="74"/>
      <c r="V530" s="74"/>
      <c r="W530" s="74"/>
      <c r="X530" s="74"/>
      <c r="Y530" s="74"/>
      <c r="Z530" s="74"/>
    </row>
    <row r="531" spans="1:26" ht="11.25" customHeight="1">
      <c r="A531" s="74"/>
      <c r="B531" s="74"/>
      <c r="C531" s="74"/>
      <c r="D531" s="74"/>
      <c r="E531" s="74"/>
      <c r="F531" s="74"/>
      <c r="G531" s="74"/>
      <c r="H531" s="74"/>
      <c r="I531" s="74"/>
      <c r="J531" s="74"/>
      <c r="K531" s="74"/>
      <c r="L531" s="74"/>
      <c r="M531" s="74"/>
      <c r="N531" s="74"/>
      <c r="O531" s="74"/>
      <c r="P531" s="74"/>
      <c r="Q531" s="74"/>
      <c r="R531" s="74"/>
      <c r="S531" s="74"/>
      <c r="T531" s="74"/>
      <c r="U531" s="74"/>
      <c r="V531" s="74"/>
      <c r="W531" s="74"/>
      <c r="X531" s="74"/>
      <c r="Y531" s="74"/>
      <c r="Z531" s="74"/>
    </row>
    <row r="532" spans="1:26" ht="11.25" customHeight="1">
      <c r="A532" s="74"/>
      <c r="B532" s="74"/>
      <c r="C532" s="74"/>
      <c r="D532" s="74"/>
      <c r="E532" s="74"/>
      <c r="F532" s="74"/>
      <c r="G532" s="74"/>
      <c r="H532" s="74"/>
      <c r="I532" s="74"/>
      <c r="J532" s="74"/>
      <c r="K532" s="74"/>
      <c r="L532" s="74"/>
      <c r="M532" s="74"/>
      <c r="N532" s="74"/>
      <c r="O532" s="74"/>
      <c r="P532" s="74"/>
      <c r="Q532" s="74"/>
      <c r="R532" s="74"/>
      <c r="S532" s="74"/>
      <c r="T532" s="74"/>
      <c r="U532" s="74"/>
      <c r="V532" s="74"/>
      <c r="W532" s="74"/>
      <c r="X532" s="74"/>
      <c r="Y532" s="74"/>
      <c r="Z532" s="74"/>
    </row>
    <row r="533" spans="1:26" ht="11.25" customHeight="1">
      <c r="A533" s="74"/>
      <c r="B533" s="74"/>
      <c r="C533" s="74"/>
      <c r="D533" s="74"/>
      <c r="E533" s="74"/>
      <c r="F533" s="74"/>
      <c r="G533" s="74"/>
      <c r="H533" s="74"/>
      <c r="I533" s="74"/>
      <c r="J533" s="74"/>
      <c r="K533" s="74"/>
      <c r="L533" s="74"/>
      <c r="M533" s="74"/>
      <c r="N533" s="74"/>
      <c r="O533" s="74"/>
      <c r="P533" s="74"/>
      <c r="Q533" s="74"/>
      <c r="R533" s="74"/>
      <c r="S533" s="74"/>
      <c r="T533" s="74"/>
      <c r="U533" s="74"/>
      <c r="V533" s="74"/>
      <c r="W533" s="74"/>
      <c r="X533" s="74"/>
      <c r="Y533" s="74"/>
      <c r="Z533" s="74"/>
    </row>
    <row r="534" spans="1:26" ht="11.25" customHeight="1">
      <c r="A534" s="74"/>
      <c r="B534" s="74"/>
      <c r="C534" s="74"/>
      <c r="D534" s="74"/>
      <c r="E534" s="74"/>
      <c r="F534" s="74"/>
      <c r="G534" s="74"/>
      <c r="H534" s="74"/>
      <c r="I534" s="74"/>
      <c r="J534" s="74"/>
      <c r="K534" s="74"/>
      <c r="L534" s="74"/>
      <c r="M534" s="74"/>
      <c r="N534" s="74"/>
      <c r="O534" s="74"/>
      <c r="P534" s="74"/>
      <c r="Q534" s="74"/>
      <c r="R534" s="74"/>
      <c r="S534" s="74"/>
      <c r="T534" s="74"/>
      <c r="U534" s="74"/>
      <c r="V534" s="74"/>
      <c r="W534" s="74"/>
      <c r="X534" s="74"/>
      <c r="Y534" s="74"/>
      <c r="Z534" s="74"/>
    </row>
    <row r="535" spans="1:26" ht="11.25" customHeight="1">
      <c r="A535" s="74"/>
      <c r="B535" s="74"/>
      <c r="C535" s="74"/>
      <c r="D535" s="74"/>
      <c r="E535" s="74"/>
      <c r="F535" s="74"/>
      <c r="G535" s="74"/>
      <c r="H535" s="74"/>
      <c r="I535" s="74"/>
      <c r="J535" s="74"/>
      <c r="K535" s="74"/>
      <c r="L535" s="74"/>
      <c r="M535" s="74"/>
      <c r="N535" s="74"/>
      <c r="O535" s="74"/>
      <c r="P535" s="74"/>
      <c r="Q535" s="74"/>
      <c r="R535" s="74"/>
      <c r="S535" s="74"/>
      <c r="T535" s="74"/>
      <c r="U535" s="74"/>
      <c r="V535" s="74"/>
      <c r="W535" s="74"/>
      <c r="X535" s="74"/>
      <c r="Y535" s="74"/>
      <c r="Z535" s="74"/>
    </row>
    <row r="536" spans="1:26" ht="11.25" customHeight="1">
      <c r="A536" s="74"/>
      <c r="B536" s="74"/>
      <c r="C536" s="74"/>
      <c r="D536" s="74"/>
      <c r="E536" s="74"/>
      <c r="F536" s="74"/>
      <c r="G536" s="74"/>
      <c r="H536" s="74"/>
      <c r="I536" s="74"/>
      <c r="J536" s="74"/>
      <c r="K536" s="74"/>
      <c r="L536" s="74"/>
      <c r="M536" s="74"/>
      <c r="N536" s="74"/>
      <c r="O536" s="74"/>
      <c r="P536" s="74"/>
      <c r="Q536" s="74"/>
      <c r="R536" s="74"/>
      <c r="S536" s="74"/>
      <c r="T536" s="74"/>
      <c r="U536" s="74"/>
      <c r="V536" s="74"/>
      <c r="W536" s="74"/>
      <c r="X536" s="74"/>
      <c r="Y536" s="74"/>
      <c r="Z536" s="74"/>
    </row>
    <row r="537" spans="1:26" ht="11.25" customHeight="1">
      <c r="A537" s="74"/>
      <c r="B537" s="74"/>
      <c r="C537" s="74"/>
      <c r="D537" s="74"/>
      <c r="E537" s="74"/>
      <c r="F537" s="74"/>
      <c r="G537" s="74"/>
      <c r="H537" s="74"/>
      <c r="I537" s="74"/>
      <c r="J537" s="74"/>
      <c r="K537" s="74"/>
      <c r="L537" s="74"/>
      <c r="M537" s="74"/>
      <c r="N537" s="74"/>
      <c r="O537" s="74"/>
      <c r="P537" s="74"/>
      <c r="Q537" s="74"/>
      <c r="R537" s="74"/>
      <c r="S537" s="74"/>
      <c r="T537" s="74"/>
      <c r="U537" s="74"/>
      <c r="V537" s="74"/>
      <c r="W537" s="74"/>
      <c r="X537" s="74"/>
      <c r="Y537" s="74"/>
      <c r="Z537" s="74"/>
    </row>
    <row r="538" spans="1:26" ht="11.25" customHeight="1">
      <c r="A538" s="74"/>
      <c r="B538" s="74"/>
      <c r="C538" s="74"/>
      <c r="D538" s="74"/>
      <c r="E538" s="74"/>
      <c r="F538" s="74"/>
      <c r="G538" s="74"/>
      <c r="H538" s="74"/>
      <c r="I538" s="74"/>
      <c r="J538" s="74"/>
      <c r="K538" s="74"/>
      <c r="L538" s="74"/>
      <c r="M538" s="74"/>
      <c r="N538" s="74"/>
      <c r="O538" s="74"/>
      <c r="P538" s="74"/>
      <c r="Q538" s="74"/>
      <c r="R538" s="74"/>
      <c r="S538" s="74"/>
      <c r="T538" s="74"/>
      <c r="U538" s="74"/>
      <c r="V538" s="74"/>
      <c r="W538" s="74"/>
      <c r="X538" s="74"/>
      <c r="Y538" s="74"/>
      <c r="Z538" s="74"/>
    </row>
    <row r="539" spans="1:26" ht="11.25" customHeight="1">
      <c r="A539" s="74"/>
      <c r="B539" s="74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  <c r="V539" s="74"/>
      <c r="W539" s="74"/>
      <c r="X539" s="74"/>
      <c r="Y539" s="74"/>
      <c r="Z539" s="74"/>
    </row>
    <row r="540" spans="1:26" ht="11.25" customHeight="1">
      <c r="A540" s="74"/>
      <c r="B540" s="74"/>
      <c r="C540" s="74"/>
      <c r="D540" s="74"/>
      <c r="E540" s="74"/>
      <c r="F540" s="74"/>
      <c r="G540" s="74"/>
      <c r="H540" s="74"/>
      <c r="I540" s="74"/>
      <c r="J540" s="74"/>
      <c r="K540" s="74"/>
      <c r="L540" s="74"/>
      <c r="M540" s="74"/>
      <c r="N540" s="74"/>
      <c r="O540" s="74"/>
      <c r="P540" s="74"/>
      <c r="Q540" s="74"/>
      <c r="R540" s="74"/>
      <c r="S540" s="74"/>
      <c r="T540" s="74"/>
      <c r="U540" s="74"/>
      <c r="V540" s="74"/>
      <c r="W540" s="74"/>
      <c r="X540" s="74"/>
      <c r="Y540" s="74"/>
      <c r="Z540" s="74"/>
    </row>
    <row r="541" spans="1:26" ht="11.25" customHeight="1">
      <c r="A541" s="74"/>
      <c r="B541" s="74"/>
      <c r="C541" s="74"/>
      <c r="D541" s="74"/>
      <c r="E541" s="74"/>
      <c r="F541" s="74"/>
      <c r="G541" s="74"/>
      <c r="H541" s="74"/>
      <c r="I541" s="74"/>
      <c r="J541" s="74"/>
      <c r="K541" s="74"/>
      <c r="L541" s="74"/>
      <c r="M541" s="74"/>
      <c r="N541" s="74"/>
      <c r="O541" s="74"/>
      <c r="P541" s="74"/>
      <c r="Q541" s="74"/>
      <c r="R541" s="74"/>
      <c r="S541" s="74"/>
      <c r="T541" s="74"/>
      <c r="U541" s="74"/>
      <c r="V541" s="74"/>
      <c r="W541" s="74"/>
      <c r="X541" s="74"/>
      <c r="Y541" s="74"/>
      <c r="Z541" s="74"/>
    </row>
    <row r="542" spans="1:26" ht="11.25" customHeight="1">
      <c r="A542" s="74"/>
      <c r="B542" s="74"/>
      <c r="C542" s="74"/>
      <c r="D542" s="74"/>
      <c r="E542" s="74"/>
      <c r="F542" s="74"/>
      <c r="G542" s="74"/>
      <c r="H542" s="74"/>
      <c r="I542" s="74"/>
      <c r="J542" s="74"/>
      <c r="K542" s="74"/>
      <c r="L542" s="74"/>
      <c r="M542" s="74"/>
      <c r="N542" s="74"/>
      <c r="O542" s="74"/>
      <c r="P542" s="74"/>
      <c r="Q542" s="74"/>
      <c r="R542" s="74"/>
      <c r="S542" s="74"/>
      <c r="T542" s="74"/>
      <c r="U542" s="74"/>
      <c r="V542" s="74"/>
      <c r="W542" s="74"/>
      <c r="X542" s="74"/>
      <c r="Y542" s="74"/>
      <c r="Z542" s="74"/>
    </row>
    <row r="543" spans="1:26" ht="11.25" customHeight="1">
      <c r="A543" s="74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  <c r="T543" s="74"/>
      <c r="U543" s="74"/>
      <c r="V543" s="74"/>
      <c r="W543" s="74"/>
      <c r="X543" s="74"/>
      <c r="Y543" s="74"/>
      <c r="Z543" s="74"/>
    </row>
    <row r="544" spans="1:26" ht="11.25" customHeight="1">
      <c r="A544" s="74"/>
      <c r="B544" s="74"/>
      <c r="C544" s="74"/>
      <c r="D544" s="74"/>
      <c r="E544" s="74"/>
      <c r="F544" s="74"/>
      <c r="G544" s="74"/>
      <c r="H544" s="74"/>
      <c r="I544" s="74"/>
      <c r="J544" s="74"/>
      <c r="K544" s="74"/>
      <c r="L544" s="74"/>
      <c r="M544" s="74"/>
      <c r="N544" s="74"/>
      <c r="O544" s="74"/>
      <c r="P544" s="74"/>
      <c r="Q544" s="74"/>
      <c r="R544" s="74"/>
      <c r="S544" s="74"/>
      <c r="T544" s="74"/>
      <c r="U544" s="74"/>
      <c r="V544" s="74"/>
      <c r="W544" s="74"/>
      <c r="X544" s="74"/>
      <c r="Y544" s="74"/>
      <c r="Z544" s="74"/>
    </row>
    <row r="545" spans="1:26" ht="11.25" customHeight="1">
      <c r="A545" s="74"/>
      <c r="B545" s="74"/>
      <c r="C545" s="74"/>
      <c r="D545" s="74"/>
      <c r="E545" s="74"/>
      <c r="F545" s="74"/>
      <c r="G545" s="74"/>
      <c r="H545" s="74"/>
      <c r="I545" s="74"/>
      <c r="J545" s="74"/>
      <c r="K545" s="74"/>
      <c r="L545" s="74"/>
      <c r="M545" s="74"/>
      <c r="N545" s="74"/>
      <c r="O545" s="74"/>
      <c r="P545" s="74"/>
      <c r="Q545" s="74"/>
      <c r="R545" s="74"/>
      <c r="S545" s="74"/>
      <c r="T545" s="74"/>
      <c r="U545" s="74"/>
      <c r="V545" s="74"/>
      <c r="W545" s="74"/>
      <c r="X545" s="74"/>
      <c r="Y545" s="74"/>
      <c r="Z545" s="74"/>
    </row>
    <row r="546" spans="1:26" ht="11.25" customHeight="1">
      <c r="A546" s="74"/>
      <c r="B546" s="74"/>
      <c r="C546" s="74"/>
      <c r="D546" s="74"/>
      <c r="E546" s="74"/>
      <c r="F546" s="74"/>
      <c r="G546" s="74"/>
      <c r="H546" s="74"/>
      <c r="I546" s="74"/>
      <c r="J546" s="74"/>
      <c r="K546" s="74"/>
      <c r="L546" s="74"/>
      <c r="M546" s="74"/>
      <c r="N546" s="74"/>
      <c r="O546" s="74"/>
      <c r="P546" s="74"/>
      <c r="Q546" s="74"/>
      <c r="R546" s="74"/>
      <c r="S546" s="74"/>
      <c r="T546" s="74"/>
      <c r="U546" s="74"/>
      <c r="V546" s="74"/>
      <c r="W546" s="74"/>
      <c r="X546" s="74"/>
      <c r="Y546" s="74"/>
      <c r="Z546" s="74"/>
    </row>
    <row r="547" spans="1:26" ht="11.25" customHeight="1">
      <c r="A547" s="74"/>
      <c r="B547" s="74"/>
      <c r="C547" s="74"/>
      <c r="D547" s="74"/>
      <c r="E547" s="74"/>
      <c r="F547" s="74"/>
      <c r="G547" s="74"/>
      <c r="H547" s="74"/>
      <c r="I547" s="74"/>
      <c r="J547" s="74"/>
      <c r="K547" s="74"/>
      <c r="L547" s="74"/>
      <c r="M547" s="74"/>
      <c r="N547" s="74"/>
      <c r="O547" s="74"/>
      <c r="P547" s="74"/>
      <c r="Q547" s="74"/>
      <c r="R547" s="74"/>
      <c r="S547" s="74"/>
      <c r="T547" s="74"/>
      <c r="U547" s="74"/>
      <c r="V547" s="74"/>
      <c r="W547" s="74"/>
      <c r="X547" s="74"/>
      <c r="Y547" s="74"/>
      <c r="Z547" s="74"/>
    </row>
    <row r="548" spans="1:26" ht="11.25" customHeight="1">
      <c r="A548" s="74"/>
      <c r="B548" s="74"/>
      <c r="C548" s="74"/>
      <c r="D548" s="74"/>
      <c r="E548" s="74"/>
      <c r="F548" s="74"/>
      <c r="G548" s="74"/>
      <c r="H548" s="74"/>
      <c r="I548" s="74"/>
      <c r="J548" s="74"/>
      <c r="K548" s="74"/>
      <c r="L548" s="74"/>
      <c r="M548" s="74"/>
      <c r="N548" s="74"/>
      <c r="O548" s="74"/>
      <c r="P548" s="74"/>
      <c r="Q548" s="74"/>
      <c r="R548" s="74"/>
      <c r="S548" s="74"/>
      <c r="T548" s="74"/>
      <c r="U548" s="74"/>
      <c r="V548" s="74"/>
      <c r="W548" s="74"/>
      <c r="X548" s="74"/>
      <c r="Y548" s="74"/>
      <c r="Z548" s="74"/>
    </row>
    <row r="549" spans="1:26" ht="11.25" customHeight="1">
      <c r="A549" s="74"/>
      <c r="B549" s="74"/>
      <c r="C549" s="74"/>
      <c r="D549" s="74"/>
      <c r="E549" s="74"/>
      <c r="F549" s="74"/>
      <c r="G549" s="74"/>
      <c r="H549" s="74"/>
      <c r="I549" s="74"/>
      <c r="J549" s="74"/>
      <c r="K549" s="74"/>
      <c r="L549" s="74"/>
      <c r="M549" s="74"/>
      <c r="N549" s="74"/>
      <c r="O549" s="74"/>
      <c r="P549" s="74"/>
      <c r="Q549" s="74"/>
      <c r="R549" s="74"/>
      <c r="S549" s="74"/>
      <c r="T549" s="74"/>
      <c r="U549" s="74"/>
      <c r="V549" s="74"/>
      <c r="W549" s="74"/>
      <c r="X549" s="74"/>
      <c r="Y549" s="74"/>
      <c r="Z549" s="74"/>
    </row>
    <row r="550" spans="1:26" ht="11.25" customHeight="1">
      <c r="A550" s="74"/>
      <c r="B550" s="74"/>
      <c r="C550" s="74"/>
      <c r="D550" s="74"/>
      <c r="E550" s="74"/>
      <c r="F550" s="74"/>
      <c r="G550" s="74"/>
      <c r="H550" s="74"/>
      <c r="I550" s="74"/>
      <c r="J550" s="74"/>
      <c r="K550" s="74"/>
      <c r="L550" s="74"/>
      <c r="M550" s="74"/>
      <c r="N550" s="74"/>
      <c r="O550" s="74"/>
      <c r="P550" s="74"/>
      <c r="Q550" s="74"/>
      <c r="R550" s="74"/>
      <c r="S550" s="74"/>
      <c r="T550" s="74"/>
      <c r="U550" s="74"/>
      <c r="V550" s="74"/>
      <c r="W550" s="74"/>
      <c r="X550" s="74"/>
      <c r="Y550" s="74"/>
      <c r="Z550" s="74"/>
    </row>
    <row r="551" spans="1:26" ht="11.25" customHeight="1">
      <c r="A551" s="74"/>
      <c r="B551" s="74"/>
      <c r="C551" s="74"/>
      <c r="D551" s="74"/>
      <c r="E551" s="74"/>
      <c r="F551" s="74"/>
      <c r="G551" s="74"/>
      <c r="H551" s="74"/>
      <c r="I551" s="74"/>
      <c r="J551" s="74"/>
      <c r="K551" s="74"/>
      <c r="L551" s="74"/>
      <c r="M551" s="74"/>
      <c r="N551" s="74"/>
      <c r="O551" s="74"/>
      <c r="P551" s="74"/>
      <c r="Q551" s="74"/>
      <c r="R551" s="74"/>
      <c r="S551" s="74"/>
      <c r="T551" s="74"/>
      <c r="U551" s="74"/>
      <c r="V551" s="74"/>
      <c r="W551" s="74"/>
      <c r="X551" s="74"/>
      <c r="Y551" s="74"/>
      <c r="Z551" s="74"/>
    </row>
    <row r="552" spans="1:26" ht="11.25" customHeight="1">
      <c r="A552" s="74"/>
      <c r="B552" s="74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74"/>
      <c r="V552" s="74"/>
      <c r="W552" s="74"/>
      <c r="X552" s="74"/>
      <c r="Y552" s="74"/>
      <c r="Z552" s="74"/>
    </row>
    <row r="553" spans="1:26" ht="11.25" customHeight="1">
      <c r="A553" s="74"/>
      <c r="B553" s="74"/>
      <c r="C553" s="74"/>
      <c r="D553" s="74"/>
      <c r="E553" s="74"/>
      <c r="F553" s="74"/>
      <c r="G553" s="74"/>
      <c r="H553" s="74"/>
      <c r="I553" s="74"/>
      <c r="J553" s="74"/>
      <c r="K553" s="74"/>
      <c r="L553" s="74"/>
      <c r="M553" s="74"/>
      <c r="N553" s="74"/>
      <c r="O553" s="74"/>
      <c r="P553" s="74"/>
      <c r="Q553" s="74"/>
      <c r="R553" s="74"/>
      <c r="S553" s="74"/>
      <c r="T553" s="74"/>
      <c r="U553" s="74"/>
      <c r="V553" s="74"/>
      <c r="W553" s="74"/>
      <c r="X553" s="74"/>
      <c r="Y553" s="74"/>
      <c r="Z553" s="74"/>
    </row>
    <row r="554" spans="1:26" ht="11.25" customHeight="1">
      <c r="A554" s="74"/>
      <c r="B554" s="74"/>
      <c r="C554" s="74"/>
      <c r="D554" s="74"/>
      <c r="E554" s="74"/>
      <c r="F554" s="74"/>
      <c r="G554" s="74"/>
      <c r="H554" s="74"/>
      <c r="I554" s="74"/>
      <c r="J554" s="74"/>
      <c r="K554" s="74"/>
      <c r="L554" s="74"/>
      <c r="M554" s="74"/>
      <c r="N554" s="74"/>
      <c r="O554" s="74"/>
      <c r="P554" s="74"/>
      <c r="Q554" s="74"/>
      <c r="R554" s="74"/>
      <c r="S554" s="74"/>
      <c r="T554" s="74"/>
      <c r="U554" s="74"/>
      <c r="V554" s="74"/>
      <c r="W554" s="74"/>
      <c r="X554" s="74"/>
      <c r="Y554" s="74"/>
      <c r="Z554" s="74"/>
    </row>
    <row r="555" spans="1:26" ht="11.25" customHeight="1">
      <c r="A555" s="74"/>
      <c r="B555" s="74"/>
      <c r="C555" s="74"/>
      <c r="D555" s="74"/>
      <c r="E555" s="74"/>
      <c r="F555" s="74"/>
      <c r="G555" s="74"/>
      <c r="H555" s="74"/>
      <c r="I555" s="74"/>
      <c r="J555" s="74"/>
      <c r="K555" s="74"/>
      <c r="L555" s="74"/>
      <c r="M555" s="74"/>
      <c r="N555" s="74"/>
      <c r="O555" s="74"/>
      <c r="P555" s="74"/>
      <c r="Q555" s="74"/>
      <c r="R555" s="74"/>
      <c r="S555" s="74"/>
      <c r="T555" s="74"/>
      <c r="U555" s="74"/>
      <c r="V555" s="74"/>
      <c r="W555" s="74"/>
      <c r="X555" s="74"/>
      <c r="Y555" s="74"/>
      <c r="Z555" s="74"/>
    </row>
    <row r="556" spans="1:26" ht="11.25" customHeight="1">
      <c r="A556" s="74"/>
      <c r="B556" s="74"/>
      <c r="C556" s="74"/>
      <c r="D556" s="74"/>
      <c r="E556" s="74"/>
      <c r="F556" s="74"/>
      <c r="G556" s="74"/>
      <c r="H556" s="74"/>
      <c r="I556" s="74"/>
      <c r="J556" s="74"/>
      <c r="K556" s="74"/>
      <c r="L556" s="74"/>
      <c r="M556" s="74"/>
      <c r="N556" s="74"/>
      <c r="O556" s="74"/>
      <c r="P556" s="74"/>
      <c r="Q556" s="74"/>
      <c r="R556" s="74"/>
      <c r="S556" s="74"/>
      <c r="T556" s="74"/>
      <c r="U556" s="74"/>
      <c r="V556" s="74"/>
      <c r="W556" s="74"/>
      <c r="X556" s="74"/>
      <c r="Y556" s="74"/>
      <c r="Z556" s="74"/>
    </row>
    <row r="557" spans="1:26" ht="11.25" customHeight="1">
      <c r="A557" s="74"/>
      <c r="B557" s="74"/>
      <c r="C557" s="74"/>
      <c r="D557" s="74"/>
      <c r="E557" s="74"/>
      <c r="F557" s="74"/>
      <c r="G557" s="74"/>
      <c r="H557" s="74"/>
      <c r="I557" s="74"/>
      <c r="J557" s="74"/>
      <c r="K557" s="74"/>
      <c r="L557" s="74"/>
      <c r="M557" s="74"/>
      <c r="N557" s="74"/>
      <c r="O557" s="74"/>
      <c r="P557" s="74"/>
      <c r="Q557" s="74"/>
      <c r="R557" s="74"/>
      <c r="S557" s="74"/>
      <c r="T557" s="74"/>
      <c r="U557" s="74"/>
      <c r="V557" s="74"/>
      <c r="W557" s="74"/>
      <c r="X557" s="74"/>
      <c r="Y557" s="74"/>
      <c r="Z557" s="74"/>
    </row>
    <row r="558" spans="1:26" ht="11.25" customHeight="1">
      <c r="A558" s="74"/>
      <c r="B558" s="74"/>
      <c r="C558" s="74"/>
      <c r="D558" s="74"/>
      <c r="E558" s="74"/>
      <c r="F558" s="74"/>
      <c r="G558" s="74"/>
      <c r="H558" s="74"/>
      <c r="I558" s="74"/>
      <c r="J558" s="74"/>
      <c r="K558" s="74"/>
      <c r="L558" s="74"/>
      <c r="M558" s="74"/>
      <c r="N558" s="74"/>
      <c r="O558" s="74"/>
      <c r="P558" s="74"/>
      <c r="Q558" s="74"/>
      <c r="R558" s="74"/>
      <c r="S558" s="74"/>
      <c r="T558" s="74"/>
      <c r="U558" s="74"/>
      <c r="V558" s="74"/>
      <c r="W558" s="74"/>
      <c r="X558" s="74"/>
      <c r="Y558" s="74"/>
      <c r="Z558" s="74"/>
    </row>
    <row r="559" spans="1:26" ht="11.25" customHeight="1">
      <c r="A559" s="74"/>
      <c r="B559" s="74"/>
      <c r="C559" s="74"/>
      <c r="D559" s="74"/>
      <c r="E559" s="74"/>
      <c r="F559" s="74"/>
      <c r="G559" s="74"/>
      <c r="H559" s="74"/>
      <c r="I559" s="74"/>
      <c r="J559" s="74"/>
      <c r="K559" s="74"/>
      <c r="L559" s="74"/>
      <c r="M559" s="74"/>
      <c r="N559" s="74"/>
      <c r="O559" s="74"/>
      <c r="P559" s="74"/>
      <c r="Q559" s="74"/>
      <c r="R559" s="74"/>
      <c r="S559" s="74"/>
      <c r="T559" s="74"/>
      <c r="U559" s="74"/>
      <c r="V559" s="74"/>
      <c r="W559" s="74"/>
      <c r="X559" s="74"/>
      <c r="Y559" s="74"/>
      <c r="Z559" s="74"/>
    </row>
    <row r="560" spans="1:26" ht="11.25" customHeight="1">
      <c r="A560" s="74"/>
      <c r="B560" s="74"/>
      <c r="C560" s="74"/>
      <c r="D560" s="74"/>
      <c r="E560" s="74"/>
      <c r="F560" s="74"/>
      <c r="G560" s="74"/>
      <c r="H560" s="74"/>
      <c r="I560" s="74"/>
      <c r="J560" s="74"/>
      <c r="K560" s="74"/>
      <c r="L560" s="74"/>
      <c r="M560" s="74"/>
      <c r="N560" s="74"/>
      <c r="O560" s="74"/>
      <c r="P560" s="74"/>
      <c r="Q560" s="74"/>
      <c r="R560" s="74"/>
      <c r="S560" s="74"/>
      <c r="T560" s="74"/>
      <c r="U560" s="74"/>
      <c r="V560" s="74"/>
      <c r="W560" s="74"/>
      <c r="X560" s="74"/>
      <c r="Y560" s="74"/>
      <c r="Z560" s="74"/>
    </row>
    <row r="561" spans="1:26" ht="11.25" customHeight="1">
      <c r="A561" s="74"/>
      <c r="B561" s="74"/>
      <c r="C561" s="74"/>
      <c r="D561" s="74"/>
      <c r="E561" s="74"/>
      <c r="F561" s="74"/>
      <c r="G561" s="74"/>
      <c r="H561" s="74"/>
      <c r="I561" s="74"/>
      <c r="J561" s="74"/>
      <c r="K561" s="74"/>
      <c r="L561" s="74"/>
      <c r="M561" s="74"/>
      <c r="N561" s="74"/>
      <c r="O561" s="74"/>
      <c r="P561" s="74"/>
      <c r="Q561" s="74"/>
      <c r="R561" s="74"/>
      <c r="S561" s="74"/>
      <c r="T561" s="74"/>
      <c r="U561" s="74"/>
      <c r="V561" s="74"/>
      <c r="W561" s="74"/>
      <c r="X561" s="74"/>
      <c r="Y561" s="74"/>
      <c r="Z561" s="74"/>
    </row>
    <row r="562" spans="1:26" ht="11.25" customHeight="1">
      <c r="A562" s="74"/>
      <c r="B562" s="74"/>
      <c r="C562" s="74"/>
      <c r="D562" s="74"/>
      <c r="E562" s="74"/>
      <c r="F562" s="74"/>
      <c r="G562" s="74"/>
      <c r="H562" s="74"/>
      <c r="I562" s="74"/>
      <c r="J562" s="74"/>
      <c r="K562" s="74"/>
      <c r="L562" s="74"/>
      <c r="M562" s="74"/>
      <c r="N562" s="74"/>
      <c r="O562" s="74"/>
      <c r="P562" s="74"/>
      <c r="Q562" s="74"/>
      <c r="R562" s="74"/>
      <c r="S562" s="74"/>
      <c r="T562" s="74"/>
      <c r="U562" s="74"/>
      <c r="V562" s="74"/>
      <c r="W562" s="74"/>
      <c r="X562" s="74"/>
      <c r="Y562" s="74"/>
      <c r="Z562" s="74"/>
    </row>
    <row r="563" spans="1:26" ht="11.25" customHeight="1">
      <c r="A563" s="74"/>
      <c r="B563" s="74"/>
      <c r="C563" s="74"/>
      <c r="D563" s="74"/>
      <c r="E563" s="74"/>
      <c r="F563" s="74"/>
      <c r="G563" s="74"/>
      <c r="H563" s="74"/>
      <c r="I563" s="74"/>
      <c r="J563" s="74"/>
      <c r="K563" s="74"/>
      <c r="L563" s="74"/>
      <c r="M563" s="74"/>
      <c r="N563" s="74"/>
      <c r="O563" s="74"/>
      <c r="P563" s="74"/>
      <c r="Q563" s="74"/>
      <c r="R563" s="74"/>
      <c r="S563" s="74"/>
      <c r="T563" s="74"/>
      <c r="U563" s="74"/>
      <c r="V563" s="74"/>
      <c r="W563" s="74"/>
      <c r="X563" s="74"/>
      <c r="Y563" s="74"/>
      <c r="Z563" s="74"/>
    </row>
    <row r="564" spans="1:26" ht="11.25" customHeight="1">
      <c r="A564" s="74"/>
      <c r="B564" s="74"/>
      <c r="C564" s="74"/>
      <c r="D564" s="74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  <c r="S564" s="74"/>
      <c r="T564" s="74"/>
      <c r="U564" s="74"/>
      <c r="V564" s="74"/>
      <c r="W564" s="74"/>
      <c r="X564" s="74"/>
      <c r="Y564" s="74"/>
      <c r="Z564" s="74"/>
    </row>
    <row r="565" spans="1:26" ht="11.25" customHeight="1">
      <c r="A565" s="74"/>
      <c r="B565" s="74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</row>
    <row r="566" spans="1:26" ht="11.25" customHeight="1">
      <c r="A566" s="74"/>
      <c r="B566" s="74"/>
      <c r="C566" s="74"/>
      <c r="D566" s="74"/>
      <c r="E566" s="74"/>
      <c r="F566" s="74"/>
      <c r="G566" s="74"/>
      <c r="H566" s="74"/>
      <c r="I566" s="74"/>
      <c r="J566" s="74"/>
      <c r="K566" s="74"/>
      <c r="L566" s="74"/>
      <c r="M566" s="74"/>
      <c r="N566" s="74"/>
      <c r="O566" s="74"/>
      <c r="P566" s="74"/>
      <c r="Q566" s="74"/>
      <c r="R566" s="74"/>
      <c r="S566" s="74"/>
      <c r="T566" s="74"/>
      <c r="U566" s="74"/>
      <c r="V566" s="74"/>
      <c r="W566" s="74"/>
      <c r="X566" s="74"/>
      <c r="Y566" s="74"/>
      <c r="Z566" s="74"/>
    </row>
    <row r="567" spans="1:26" ht="11.25" customHeight="1">
      <c r="A567" s="74"/>
      <c r="B567" s="74"/>
      <c r="C567" s="74"/>
      <c r="D567" s="74"/>
      <c r="E567" s="74"/>
      <c r="F567" s="74"/>
      <c r="G567" s="74"/>
      <c r="H567" s="74"/>
      <c r="I567" s="74"/>
      <c r="J567" s="74"/>
      <c r="K567" s="74"/>
      <c r="L567" s="74"/>
      <c r="M567" s="74"/>
      <c r="N567" s="74"/>
      <c r="O567" s="74"/>
      <c r="P567" s="74"/>
      <c r="Q567" s="74"/>
      <c r="R567" s="74"/>
      <c r="S567" s="74"/>
      <c r="T567" s="74"/>
      <c r="U567" s="74"/>
      <c r="V567" s="74"/>
      <c r="W567" s="74"/>
      <c r="X567" s="74"/>
      <c r="Y567" s="74"/>
      <c r="Z567" s="74"/>
    </row>
    <row r="568" spans="1:26" ht="11.25" customHeight="1">
      <c r="A568" s="74"/>
      <c r="B568" s="74"/>
      <c r="C568" s="74"/>
      <c r="D568" s="74"/>
      <c r="E568" s="74"/>
      <c r="F568" s="74"/>
      <c r="G568" s="74"/>
      <c r="H568" s="74"/>
      <c r="I568" s="74"/>
      <c r="J568" s="74"/>
      <c r="K568" s="74"/>
      <c r="L568" s="74"/>
      <c r="M568" s="74"/>
      <c r="N568" s="74"/>
      <c r="O568" s="74"/>
      <c r="P568" s="74"/>
      <c r="Q568" s="74"/>
      <c r="R568" s="74"/>
      <c r="S568" s="74"/>
      <c r="T568" s="74"/>
      <c r="U568" s="74"/>
      <c r="V568" s="74"/>
      <c r="W568" s="74"/>
      <c r="X568" s="74"/>
      <c r="Y568" s="74"/>
      <c r="Z568" s="74"/>
    </row>
    <row r="569" spans="1:26" ht="11.25" customHeight="1">
      <c r="A569" s="74"/>
      <c r="B569" s="74"/>
      <c r="C569" s="74"/>
      <c r="D569" s="74"/>
      <c r="E569" s="74"/>
      <c r="F569" s="74"/>
      <c r="G569" s="74"/>
      <c r="H569" s="74"/>
      <c r="I569" s="74"/>
      <c r="J569" s="74"/>
      <c r="K569" s="74"/>
      <c r="L569" s="74"/>
      <c r="M569" s="74"/>
      <c r="N569" s="74"/>
      <c r="O569" s="74"/>
      <c r="P569" s="74"/>
      <c r="Q569" s="74"/>
      <c r="R569" s="74"/>
      <c r="S569" s="74"/>
      <c r="T569" s="74"/>
      <c r="U569" s="74"/>
      <c r="V569" s="74"/>
      <c r="W569" s="74"/>
      <c r="X569" s="74"/>
      <c r="Y569" s="74"/>
      <c r="Z569" s="74"/>
    </row>
    <row r="570" spans="1:26" ht="11.25" customHeight="1">
      <c r="A570" s="74"/>
      <c r="B570" s="74"/>
      <c r="C570" s="74"/>
      <c r="D570" s="74"/>
      <c r="E570" s="74"/>
      <c r="F570" s="74"/>
      <c r="G570" s="74"/>
      <c r="H570" s="74"/>
      <c r="I570" s="74"/>
      <c r="J570" s="74"/>
      <c r="K570" s="74"/>
      <c r="L570" s="74"/>
      <c r="M570" s="74"/>
      <c r="N570" s="74"/>
      <c r="O570" s="74"/>
      <c r="P570" s="74"/>
      <c r="Q570" s="74"/>
      <c r="R570" s="74"/>
      <c r="S570" s="74"/>
      <c r="T570" s="74"/>
      <c r="U570" s="74"/>
      <c r="V570" s="74"/>
      <c r="W570" s="74"/>
      <c r="X570" s="74"/>
      <c r="Y570" s="74"/>
      <c r="Z570" s="74"/>
    </row>
    <row r="571" spans="1:26" ht="11.25" customHeight="1">
      <c r="A571" s="74"/>
      <c r="B571" s="74"/>
      <c r="C571" s="74"/>
      <c r="D571" s="74"/>
      <c r="E571" s="74"/>
      <c r="F571" s="74"/>
      <c r="G571" s="74"/>
      <c r="H571" s="74"/>
      <c r="I571" s="74"/>
      <c r="J571" s="74"/>
      <c r="K571" s="74"/>
      <c r="L571" s="74"/>
      <c r="M571" s="74"/>
      <c r="N571" s="74"/>
      <c r="O571" s="74"/>
      <c r="P571" s="74"/>
      <c r="Q571" s="74"/>
      <c r="R571" s="74"/>
      <c r="S571" s="74"/>
      <c r="T571" s="74"/>
      <c r="U571" s="74"/>
      <c r="V571" s="74"/>
      <c r="W571" s="74"/>
      <c r="X571" s="74"/>
      <c r="Y571" s="74"/>
      <c r="Z571" s="74"/>
    </row>
    <row r="572" spans="1:26" ht="11.25" customHeight="1">
      <c r="A572" s="74"/>
      <c r="B572" s="74"/>
      <c r="C572" s="74"/>
      <c r="D572" s="74"/>
      <c r="E572" s="74"/>
      <c r="F572" s="74"/>
      <c r="G572" s="74"/>
      <c r="H572" s="74"/>
      <c r="I572" s="74"/>
      <c r="J572" s="74"/>
      <c r="K572" s="74"/>
      <c r="L572" s="74"/>
      <c r="M572" s="74"/>
      <c r="N572" s="74"/>
      <c r="O572" s="74"/>
      <c r="P572" s="74"/>
      <c r="Q572" s="74"/>
      <c r="R572" s="74"/>
      <c r="S572" s="74"/>
      <c r="T572" s="74"/>
      <c r="U572" s="74"/>
      <c r="V572" s="74"/>
      <c r="W572" s="74"/>
      <c r="X572" s="74"/>
      <c r="Y572" s="74"/>
      <c r="Z572" s="74"/>
    </row>
    <row r="573" spans="1:26" ht="11.25" customHeight="1">
      <c r="A573" s="74"/>
      <c r="B573" s="74"/>
      <c r="C573" s="74"/>
      <c r="D573" s="74"/>
      <c r="E573" s="74"/>
      <c r="F573" s="74"/>
      <c r="G573" s="74"/>
      <c r="H573" s="74"/>
      <c r="I573" s="74"/>
      <c r="J573" s="74"/>
      <c r="K573" s="74"/>
      <c r="L573" s="74"/>
      <c r="M573" s="74"/>
      <c r="N573" s="74"/>
      <c r="O573" s="74"/>
      <c r="P573" s="74"/>
      <c r="Q573" s="74"/>
      <c r="R573" s="74"/>
      <c r="S573" s="74"/>
      <c r="T573" s="74"/>
      <c r="U573" s="74"/>
      <c r="V573" s="74"/>
      <c r="W573" s="74"/>
      <c r="X573" s="74"/>
      <c r="Y573" s="74"/>
      <c r="Z573" s="74"/>
    </row>
    <row r="574" spans="1:26" ht="11.25" customHeight="1">
      <c r="A574" s="74"/>
      <c r="B574" s="74"/>
      <c r="C574" s="74"/>
      <c r="D574" s="74"/>
      <c r="E574" s="74"/>
      <c r="F574" s="74"/>
      <c r="G574" s="74"/>
      <c r="H574" s="74"/>
      <c r="I574" s="74"/>
      <c r="J574" s="74"/>
      <c r="K574" s="74"/>
      <c r="L574" s="74"/>
      <c r="M574" s="74"/>
      <c r="N574" s="74"/>
      <c r="O574" s="74"/>
      <c r="P574" s="74"/>
      <c r="Q574" s="74"/>
      <c r="R574" s="74"/>
      <c r="S574" s="74"/>
      <c r="T574" s="74"/>
      <c r="U574" s="74"/>
      <c r="V574" s="74"/>
      <c r="W574" s="74"/>
      <c r="X574" s="74"/>
      <c r="Y574" s="74"/>
      <c r="Z574" s="74"/>
    </row>
    <row r="575" spans="1:26" ht="11.25" customHeight="1">
      <c r="A575" s="74"/>
      <c r="B575" s="74"/>
      <c r="C575" s="74"/>
      <c r="D575" s="74"/>
      <c r="E575" s="74"/>
      <c r="F575" s="74"/>
      <c r="G575" s="74"/>
      <c r="H575" s="74"/>
      <c r="I575" s="74"/>
      <c r="J575" s="74"/>
      <c r="K575" s="74"/>
      <c r="L575" s="74"/>
      <c r="M575" s="74"/>
      <c r="N575" s="74"/>
      <c r="O575" s="74"/>
      <c r="P575" s="74"/>
      <c r="Q575" s="74"/>
      <c r="R575" s="74"/>
      <c r="S575" s="74"/>
      <c r="T575" s="74"/>
      <c r="U575" s="74"/>
      <c r="V575" s="74"/>
      <c r="W575" s="74"/>
      <c r="X575" s="74"/>
      <c r="Y575" s="74"/>
      <c r="Z575" s="74"/>
    </row>
    <row r="576" spans="1:26" ht="11.25" customHeight="1">
      <c r="A576" s="74"/>
      <c r="B576" s="74"/>
      <c r="C576" s="74"/>
      <c r="D576" s="74"/>
      <c r="E576" s="74"/>
      <c r="F576" s="74"/>
      <c r="G576" s="74"/>
      <c r="H576" s="74"/>
      <c r="I576" s="74"/>
      <c r="J576" s="74"/>
      <c r="K576" s="74"/>
      <c r="L576" s="74"/>
      <c r="M576" s="74"/>
      <c r="N576" s="74"/>
      <c r="O576" s="74"/>
      <c r="P576" s="74"/>
      <c r="Q576" s="74"/>
      <c r="R576" s="74"/>
      <c r="S576" s="74"/>
      <c r="T576" s="74"/>
      <c r="U576" s="74"/>
      <c r="V576" s="74"/>
      <c r="W576" s="74"/>
      <c r="X576" s="74"/>
      <c r="Y576" s="74"/>
      <c r="Z576" s="74"/>
    </row>
    <row r="577" spans="1:26" ht="11.25" customHeight="1">
      <c r="A577" s="74"/>
      <c r="B577" s="74"/>
      <c r="C577" s="74"/>
      <c r="D577" s="74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  <c r="S577" s="74"/>
      <c r="T577" s="74"/>
      <c r="U577" s="74"/>
      <c r="V577" s="74"/>
      <c r="W577" s="74"/>
      <c r="X577" s="74"/>
      <c r="Y577" s="74"/>
      <c r="Z577" s="74"/>
    </row>
    <row r="578" spans="1:26" ht="11.25" customHeight="1">
      <c r="A578" s="74"/>
      <c r="B578" s="74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</row>
    <row r="579" spans="1:26" ht="11.25" customHeight="1">
      <c r="A579" s="74"/>
      <c r="B579" s="74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  <c r="R579" s="74"/>
      <c r="S579" s="74"/>
      <c r="T579" s="74"/>
      <c r="U579" s="74"/>
      <c r="V579" s="74"/>
      <c r="W579" s="74"/>
      <c r="X579" s="74"/>
      <c r="Y579" s="74"/>
      <c r="Z579" s="74"/>
    </row>
    <row r="580" spans="1:26" ht="11.25" customHeight="1">
      <c r="A580" s="74"/>
      <c r="B580" s="74"/>
      <c r="C580" s="74"/>
      <c r="D580" s="74"/>
      <c r="E580" s="74"/>
      <c r="F580" s="74"/>
      <c r="G580" s="74"/>
      <c r="H580" s="74"/>
      <c r="I580" s="74"/>
      <c r="J580" s="74"/>
      <c r="K580" s="74"/>
      <c r="L580" s="74"/>
      <c r="M580" s="74"/>
      <c r="N580" s="74"/>
      <c r="O580" s="74"/>
      <c r="P580" s="74"/>
      <c r="Q580" s="74"/>
      <c r="R580" s="74"/>
      <c r="S580" s="74"/>
      <c r="T580" s="74"/>
      <c r="U580" s="74"/>
      <c r="V580" s="74"/>
      <c r="W580" s="74"/>
      <c r="X580" s="74"/>
      <c r="Y580" s="74"/>
      <c r="Z580" s="74"/>
    </row>
    <row r="581" spans="1:26" ht="11.25" customHeight="1">
      <c r="A581" s="74"/>
      <c r="B581" s="74"/>
      <c r="C581" s="74"/>
      <c r="D581" s="74"/>
      <c r="E581" s="74"/>
      <c r="F581" s="74"/>
      <c r="G581" s="74"/>
      <c r="H581" s="74"/>
      <c r="I581" s="74"/>
      <c r="J581" s="74"/>
      <c r="K581" s="74"/>
      <c r="L581" s="74"/>
      <c r="M581" s="74"/>
      <c r="N581" s="74"/>
      <c r="O581" s="74"/>
      <c r="P581" s="74"/>
      <c r="Q581" s="74"/>
      <c r="R581" s="74"/>
      <c r="S581" s="74"/>
      <c r="T581" s="74"/>
      <c r="U581" s="74"/>
      <c r="V581" s="74"/>
      <c r="W581" s="74"/>
      <c r="X581" s="74"/>
      <c r="Y581" s="74"/>
      <c r="Z581" s="74"/>
    </row>
    <row r="582" spans="1:26" ht="11.25" customHeight="1">
      <c r="A582" s="74"/>
      <c r="B582" s="74"/>
      <c r="C582" s="74"/>
      <c r="D582" s="74"/>
      <c r="E582" s="74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  <c r="S582" s="74"/>
      <c r="T582" s="74"/>
      <c r="U582" s="74"/>
      <c r="V582" s="74"/>
      <c r="W582" s="74"/>
      <c r="X582" s="74"/>
      <c r="Y582" s="74"/>
      <c r="Z582" s="74"/>
    </row>
    <row r="583" spans="1:26" ht="11.25" customHeight="1">
      <c r="A583" s="74"/>
      <c r="B583" s="74"/>
      <c r="C583" s="74"/>
      <c r="D583" s="74"/>
      <c r="E583" s="74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  <c r="S583" s="74"/>
      <c r="T583" s="74"/>
      <c r="U583" s="74"/>
      <c r="V583" s="74"/>
      <c r="W583" s="74"/>
      <c r="X583" s="74"/>
      <c r="Y583" s="74"/>
      <c r="Z583" s="74"/>
    </row>
    <row r="584" spans="1:26" ht="11.25" customHeight="1">
      <c r="A584" s="74"/>
      <c r="B584" s="74"/>
      <c r="C584" s="74"/>
      <c r="D584" s="74"/>
      <c r="E584" s="74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  <c r="S584" s="74"/>
      <c r="T584" s="74"/>
      <c r="U584" s="74"/>
      <c r="V584" s="74"/>
      <c r="W584" s="74"/>
      <c r="X584" s="74"/>
      <c r="Y584" s="74"/>
      <c r="Z584" s="74"/>
    </row>
    <row r="585" spans="1:26" ht="11.25" customHeight="1">
      <c r="A585" s="74"/>
      <c r="B585" s="74"/>
      <c r="C585" s="74"/>
      <c r="D585" s="74"/>
      <c r="E585" s="74"/>
      <c r="F585" s="74"/>
      <c r="G585" s="74"/>
      <c r="H585" s="74"/>
      <c r="I585" s="74"/>
      <c r="J585" s="74"/>
      <c r="K585" s="74"/>
      <c r="L585" s="74"/>
      <c r="M585" s="74"/>
      <c r="N585" s="74"/>
      <c r="O585" s="74"/>
      <c r="P585" s="74"/>
      <c r="Q585" s="74"/>
      <c r="R585" s="74"/>
      <c r="S585" s="74"/>
      <c r="T585" s="74"/>
      <c r="U585" s="74"/>
      <c r="V585" s="74"/>
      <c r="W585" s="74"/>
      <c r="X585" s="74"/>
      <c r="Y585" s="74"/>
      <c r="Z585" s="74"/>
    </row>
    <row r="586" spans="1:26" ht="11.25" customHeight="1">
      <c r="A586" s="74"/>
      <c r="B586" s="74"/>
      <c r="C586" s="74"/>
      <c r="D586" s="74"/>
      <c r="E586" s="74"/>
      <c r="F586" s="74"/>
      <c r="G586" s="74"/>
      <c r="H586" s="74"/>
      <c r="I586" s="74"/>
      <c r="J586" s="74"/>
      <c r="K586" s="74"/>
      <c r="L586" s="74"/>
      <c r="M586" s="74"/>
      <c r="N586" s="74"/>
      <c r="O586" s="74"/>
      <c r="P586" s="74"/>
      <c r="Q586" s="74"/>
      <c r="R586" s="74"/>
      <c r="S586" s="74"/>
      <c r="T586" s="74"/>
      <c r="U586" s="74"/>
      <c r="V586" s="74"/>
      <c r="W586" s="74"/>
      <c r="X586" s="74"/>
      <c r="Y586" s="74"/>
      <c r="Z586" s="74"/>
    </row>
    <row r="587" spans="1:26" ht="11.25" customHeight="1">
      <c r="A587" s="74"/>
      <c r="B587" s="74"/>
      <c r="C587" s="74"/>
      <c r="D587" s="74"/>
      <c r="E587" s="74"/>
      <c r="F587" s="74"/>
      <c r="G587" s="74"/>
      <c r="H587" s="74"/>
      <c r="I587" s="74"/>
      <c r="J587" s="74"/>
      <c r="K587" s="74"/>
      <c r="L587" s="74"/>
      <c r="M587" s="74"/>
      <c r="N587" s="74"/>
      <c r="O587" s="74"/>
      <c r="P587" s="74"/>
      <c r="Q587" s="74"/>
      <c r="R587" s="74"/>
      <c r="S587" s="74"/>
      <c r="T587" s="74"/>
      <c r="U587" s="74"/>
      <c r="V587" s="74"/>
      <c r="W587" s="74"/>
      <c r="X587" s="74"/>
      <c r="Y587" s="74"/>
      <c r="Z587" s="74"/>
    </row>
    <row r="588" spans="1:26" ht="11.25" customHeight="1">
      <c r="A588" s="74"/>
      <c r="B588" s="74"/>
      <c r="C588" s="74"/>
      <c r="D588" s="74"/>
      <c r="E588" s="74"/>
      <c r="F588" s="74"/>
      <c r="G588" s="74"/>
      <c r="H588" s="74"/>
      <c r="I588" s="74"/>
      <c r="J588" s="74"/>
      <c r="K588" s="74"/>
      <c r="L588" s="74"/>
      <c r="M588" s="74"/>
      <c r="N588" s="74"/>
      <c r="O588" s="74"/>
      <c r="P588" s="74"/>
      <c r="Q588" s="74"/>
      <c r="R588" s="74"/>
      <c r="S588" s="74"/>
      <c r="T588" s="74"/>
      <c r="U588" s="74"/>
      <c r="V588" s="74"/>
      <c r="W588" s="74"/>
      <c r="X588" s="74"/>
      <c r="Y588" s="74"/>
      <c r="Z588" s="74"/>
    </row>
    <row r="589" spans="1:26" ht="11.25" customHeight="1">
      <c r="A589" s="74"/>
      <c r="B589" s="74"/>
      <c r="C589" s="74"/>
      <c r="D589" s="74"/>
      <c r="E589" s="74"/>
      <c r="F589" s="74"/>
      <c r="G589" s="74"/>
      <c r="H589" s="74"/>
      <c r="I589" s="74"/>
      <c r="J589" s="74"/>
      <c r="K589" s="74"/>
      <c r="L589" s="74"/>
      <c r="M589" s="74"/>
      <c r="N589" s="74"/>
      <c r="O589" s="74"/>
      <c r="P589" s="74"/>
      <c r="Q589" s="74"/>
      <c r="R589" s="74"/>
      <c r="S589" s="74"/>
      <c r="T589" s="74"/>
      <c r="U589" s="74"/>
      <c r="V589" s="74"/>
      <c r="W589" s="74"/>
      <c r="X589" s="74"/>
      <c r="Y589" s="74"/>
      <c r="Z589" s="74"/>
    </row>
    <row r="590" spans="1:26" ht="11.25" customHeight="1">
      <c r="A590" s="74"/>
      <c r="B590" s="74"/>
      <c r="C590" s="74"/>
      <c r="D590" s="74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  <c r="S590" s="74"/>
      <c r="T590" s="74"/>
      <c r="U590" s="74"/>
      <c r="V590" s="74"/>
      <c r="W590" s="74"/>
      <c r="X590" s="74"/>
      <c r="Y590" s="74"/>
      <c r="Z590" s="74"/>
    </row>
    <row r="591" spans="1:26" ht="11.25" customHeight="1">
      <c r="A591" s="74"/>
      <c r="B591" s="74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</row>
    <row r="592" spans="1:26" ht="11.25" customHeight="1">
      <c r="A592" s="74"/>
      <c r="B592" s="74"/>
      <c r="C592" s="74"/>
      <c r="D592" s="74"/>
      <c r="E592" s="74"/>
      <c r="F592" s="74"/>
      <c r="G592" s="74"/>
      <c r="H592" s="74"/>
      <c r="I592" s="74"/>
      <c r="J592" s="74"/>
      <c r="K592" s="74"/>
      <c r="L592" s="74"/>
      <c r="M592" s="74"/>
      <c r="N592" s="74"/>
      <c r="O592" s="74"/>
      <c r="P592" s="74"/>
      <c r="Q592" s="74"/>
      <c r="R592" s="74"/>
      <c r="S592" s="74"/>
      <c r="T592" s="74"/>
      <c r="U592" s="74"/>
      <c r="V592" s="74"/>
      <c r="W592" s="74"/>
      <c r="X592" s="74"/>
      <c r="Y592" s="74"/>
      <c r="Z592" s="74"/>
    </row>
    <row r="593" spans="1:26" ht="11.25" customHeight="1">
      <c r="A593" s="74"/>
      <c r="B593" s="74"/>
      <c r="C593" s="74"/>
      <c r="D593" s="74"/>
      <c r="E593" s="74"/>
      <c r="F593" s="74"/>
      <c r="G593" s="74"/>
      <c r="H593" s="74"/>
      <c r="I593" s="74"/>
      <c r="J593" s="74"/>
      <c r="K593" s="74"/>
      <c r="L593" s="74"/>
      <c r="M593" s="74"/>
      <c r="N593" s="74"/>
      <c r="O593" s="74"/>
      <c r="P593" s="74"/>
      <c r="Q593" s="74"/>
      <c r="R593" s="74"/>
      <c r="S593" s="74"/>
      <c r="T593" s="74"/>
      <c r="U593" s="74"/>
      <c r="V593" s="74"/>
      <c r="W593" s="74"/>
      <c r="X593" s="74"/>
      <c r="Y593" s="74"/>
      <c r="Z593" s="74"/>
    </row>
    <row r="594" spans="1:26" ht="11.25" customHeight="1">
      <c r="A594" s="74"/>
      <c r="B594" s="74"/>
      <c r="C594" s="74"/>
      <c r="D594" s="74"/>
      <c r="E594" s="74"/>
      <c r="F594" s="74"/>
      <c r="G594" s="74"/>
      <c r="H594" s="74"/>
      <c r="I594" s="74"/>
      <c r="J594" s="74"/>
      <c r="K594" s="74"/>
      <c r="L594" s="74"/>
      <c r="M594" s="74"/>
      <c r="N594" s="74"/>
      <c r="O594" s="74"/>
      <c r="P594" s="74"/>
      <c r="Q594" s="74"/>
      <c r="R594" s="74"/>
      <c r="S594" s="74"/>
      <c r="T594" s="74"/>
      <c r="U594" s="74"/>
      <c r="V594" s="74"/>
      <c r="W594" s="74"/>
      <c r="X594" s="74"/>
      <c r="Y594" s="74"/>
      <c r="Z594" s="74"/>
    </row>
    <row r="595" spans="1:26" ht="11.25" customHeight="1">
      <c r="A595" s="74"/>
      <c r="B595" s="74"/>
      <c r="C595" s="74"/>
      <c r="D595" s="74"/>
      <c r="E595" s="74"/>
      <c r="F595" s="74"/>
      <c r="G595" s="74"/>
      <c r="H595" s="74"/>
      <c r="I595" s="74"/>
      <c r="J595" s="74"/>
      <c r="K595" s="74"/>
      <c r="L595" s="74"/>
      <c r="M595" s="74"/>
      <c r="N595" s="74"/>
      <c r="O595" s="74"/>
      <c r="P595" s="74"/>
      <c r="Q595" s="74"/>
      <c r="R595" s="74"/>
      <c r="S595" s="74"/>
      <c r="T595" s="74"/>
      <c r="U595" s="74"/>
      <c r="V595" s="74"/>
      <c r="W595" s="74"/>
      <c r="X595" s="74"/>
      <c r="Y595" s="74"/>
      <c r="Z595" s="74"/>
    </row>
    <row r="596" spans="1:26" ht="11.25" customHeight="1">
      <c r="A596" s="74"/>
      <c r="B596" s="74"/>
      <c r="C596" s="74"/>
      <c r="D596" s="74"/>
      <c r="E596" s="74"/>
      <c r="F596" s="74"/>
      <c r="G596" s="74"/>
      <c r="H596" s="74"/>
      <c r="I596" s="74"/>
      <c r="J596" s="74"/>
      <c r="K596" s="74"/>
      <c r="L596" s="74"/>
      <c r="M596" s="74"/>
      <c r="N596" s="74"/>
      <c r="O596" s="74"/>
      <c r="P596" s="74"/>
      <c r="Q596" s="74"/>
      <c r="R596" s="74"/>
      <c r="S596" s="74"/>
      <c r="T596" s="74"/>
      <c r="U596" s="74"/>
      <c r="V596" s="74"/>
      <c r="W596" s="74"/>
      <c r="X596" s="74"/>
      <c r="Y596" s="74"/>
      <c r="Z596" s="74"/>
    </row>
    <row r="597" spans="1:26" ht="11.25" customHeight="1">
      <c r="A597" s="74"/>
      <c r="B597" s="74"/>
      <c r="C597" s="74"/>
      <c r="D597" s="74"/>
      <c r="E597" s="74"/>
      <c r="F597" s="74"/>
      <c r="G597" s="74"/>
      <c r="H597" s="74"/>
      <c r="I597" s="74"/>
      <c r="J597" s="74"/>
      <c r="K597" s="74"/>
      <c r="L597" s="74"/>
      <c r="M597" s="74"/>
      <c r="N597" s="74"/>
      <c r="O597" s="74"/>
      <c r="P597" s="74"/>
      <c r="Q597" s="74"/>
      <c r="R597" s="74"/>
      <c r="S597" s="74"/>
      <c r="T597" s="74"/>
      <c r="U597" s="74"/>
      <c r="V597" s="74"/>
      <c r="W597" s="74"/>
      <c r="X597" s="74"/>
      <c r="Y597" s="74"/>
      <c r="Z597" s="74"/>
    </row>
    <row r="598" spans="1:26" ht="11.25" customHeight="1">
      <c r="A598" s="74"/>
      <c r="B598" s="74"/>
      <c r="C598" s="74"/>
      <c r="D598" s="74"/>
      <c r="E598" s="74"/>
      <c r="F598" s="74"/>
      <c r="G598" s="74"/>
      <c r="H598" s="74"/>
      <c r="I598" s="74"/>
      <c r="J598" s="74"/>
      <c r="K598" s="74"/>
      <c r="L598" s="74"/>
      <c r="M598" s="74"/>
      <c r="N598" s="74"/>
      <c r="O598" s="74"/>
      <c r="P598" s="74"/>
      <c r="Q598" s="74"/>
      <c r="R598" s="74"/>
      <c r="S598" s="74"/>
      <c r="T598" s="74"/>
      <c r="U598" s="74"/>
      <c r="V598" s="74"/>
      <c r="W598" s="74"/>
      <c r="X598" s="74"/>
      <c r="Y598" s="74"/>
      <c r="Z598" s="74"/>
    </row>
    <row r="599" spans="1:26" ht="11.25" customHeight="1">
      <c r="A599" s="74"/>
      <c r="B599" s="74"/>
      <c r="C599" s="74"/>
      <c r="D599" s="74"/>
      <c r="E599" s="74"/>
      <c r="F599" s="74"/>
      <c r="G599" s="74"/>
      <c r="H599" s="74"/>
      <c r="I599" s="74"/>
      <c r="J599" s="74"/>
      <c r="K599" s="74"/>
      <c r="L599" s="74"/>
      <c r="M599" s="74"/>
      <c r="N599" s="74"/>
      <c r="O599" s="74"/>
      <c r="P599" s="74"/>
      <c r="Q599" s="74"/>
      <c r="R599" s="74"/>
      <c r="S599" s="74"/>
      <c r="T599" s="74"/>
      <c r="U599" s="74"/>
      <c r="V599" s="74"/>
      <c r="W599" s="74"/>
      <c r="X599" s="74"/>
      <c r="Y599" s="74"/>
      <c r="Z599" s="74"/>
    </row>
    <row r="600" spans="1:26" ht="11.25" customHeight="1">
      <c r="A600" s="74"/>
      <c r="B600" s="74"/>
      <c r="C600" s="74"/>
      <c r="D600" s="74"/>
      <c r="E600" s="74"/>
      <c r="F600" s="74"/>
      <c r="G600" s="74"/>
      <c r="H600" s="74"/>
      <c r="I600" s="74"/>
      <c r="J600" s="74"/>
      <c r="K600" s="74"/>
      <c r="L600" s="74"/>
      <c r="M600" s="74"/>
      <c r="N600" s="74"/>
      <c r="O600" s="74"/>
      <c r="P600" s="74"/>
      <c r="Q600" s="74"/>
      <c r="R600" s="74"/>
      <c r="S600" s="74"/>
      <c r="T600" s="74"/>
      <c r="U600" s="74"/>
      <c r="V600" s="74"/>
      <c r="W600" s="74"/>
      <c r="X600" s="74"/>
      <c r="Y600" s="74"/>
      <c r="Z600" s="74"/>
    </row>
    <row r="601" spans="1:26" ht="11.25" customHeight="1">
      <c r="A601" s="74"/>
      <c r="B601" s="74"/>
      <c r="C601" s="74"/>
      <c r="D601" s="74"/>
      <c r="E601" s="74"/>
      <c r="F601" s="74"/>
      <c r="G601" s="74"/>
      <c r="H601" s="74"/>
      <c r="I601" s="74"/>
      <c r="J601" s="74"/>
      <c r="K601" s="74"/>
      <c r="L601" s="74"/>
      <c r="M601" s="74"/>
      <c r="N601" s="74"/>
      <c r="O601" s="74"/>
      <c r="P601" s="74"/>
      <c r="Q601" s="74"/>
      <c r="R601" s="74"/>
      <c r="S601" s="74"/>
      <c r="T601" s="74"/>
      <c r="U601" s="74"/>
      <c r="V601" s="74"/>
      <c r="W601" s="74"/>
      <c r="X601" s="74"/>
      <c r="Y601" s="74"/>
      <c r="Z601" s="74"/>
    </row>
    <row r="602" spans="1:26" ht="11.25" customHeight="1">
      <c r="A602" s="74"/>
      <c r="B602" s="74"/>
      <c r="C602" s="74"/>
      <c r="D602" s="74"/>
      <c r="E602" s="74"/>
      <c r="F602" s="74"/>
      <c r="G602" s="74"/>
      <c r="H602" s="74"/>
      <c r="I602" s="74"/>
      <c r="J602" s="74"/>
      <c r="K602" s="74"/>
      <c r="L602" s="74"/>
      <c r="M602" s="74"/>
      <c r="N602" s="74"/>
      <c r="O602" s="74"/>
      <c r="P602" s="74"/>
      <c r="Q602" s="74"/>
      <c r="R602" s="74"/>
      <c r="S602" s="74"/>
      <c r="T602" s="74"/>
      <c r="U602" s="74"/>
      <c r="V602" s="74"/>
      <c r="W602" s="74"/>
      <c r="X602" s="74"/>
      <c r="Y602" s="74"/>
      <c r="Z602" s="74"/>
    </row>
    <row r="603" spans="1:26" ht="11.25" customHeight="1">
      <c r="A603" s="74"/>
      <c r="B603" s="74"/>
      <c r="C603" s="74"/>
      <c r="D603" s="74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  <c r="S603" s="74"/>
      <c r="T603" s="74"/>
      <c r="U603" s="74"/>
      <c r="V603" s="74"/>
      <c r="W603" s="74"/>
      <c r="X603" s="74"/>
      <c r="Y603" s="74"/>
      <c r="Z603" s="74"/>
    </row>
    <row r="604" spans="1:26" ht="11.25" customHeight="1">
      <c r="A604" s="74"/>
      <c r="B604" s="74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</row>
    <row r="605" spans="1:26" ht="11.25" customHeight="1">
      <c r="A605" s="74"/>
      <c r="B605" s="74"/>
      <c r="C605" s="74"/>
      <c r="D605" s="74"/>
      <c r="E605" s="74"/>
      <c r="F605" s="74"/>
      <c r="G605" s="74"/>
      <c r="H605" s="74"/>
      <c r="I605" s="74"/>
      <c r="J605" s="74"/>
      <c r="K605" s="74"/>
      <c r="L605" s="74"/>
      <c r="M605" s="74"/>
      <c r="N605" s="74"/>
      <c r="O605" s="74"/>
      <c r="P605" s="74"/>
      <c r="Q605" s="74"/>
      <c r="R605" s="74"/>
      <c r="S605" s="74"/>
      <c r="T605" s="74"/>
      <c r="U605" s="74"/>
      <c r="V605" s="74"/>
      <c r="W605" s="74"/>
      <c r="X605" s="74"/>
      <c r="Y605" s="74"/>
      <c r="Z605" s="74"/>
    </row>
    <row r="606" spans="1:26" ht="11.25" customHeight="1">
      <c r="A606" s="74"/>
      <c r="B606" s="74"/>
      <c r="C606" s="74"/>
      <c r="D606" s="74"/>
      <c r="E606" s="74"/>
      <c r="F606" s="74"/>
      <c r="G606" s="74"/>
      <c r="H606" s="74"/>
      <c r="I606" s="74"/>
      <c r="J606" s="74"/>
      <c r="K606" s="74"/>
      <c r="L606" s="74"/>
      <c r="M606" s="74"/>
      <c r="N606" s="74"/>
      <c r="O606" s="74"/>
      <c r="P606" s="74"/>
      <c r="Q606" s="74"/>
      <c r="R606" s="74"/>
      <c r="S606" s="74"/>
      <c r="T606" s="74"/>
      <c r="U606" s="74"/>
      <c r="V606" s="74"/>
      <c r="W606" s="74"/>
      <c r="X606" s="74"/>
      <c r="Y606" s="74"/>
      <c r="Z606" s="74"/>
    </row>
    <row r="607" spans="1:26" ht="11.25" customHeight="1">
      <c r="A607" s="74"/>
      <c r="B607" s="74"/>
      <c r="C607" s="74"/>
      <c r="D607" s="74"/>
      <c r="E607" s="74"/>
      <c r="F607" s="74"/>
      <c r="G607" s="74"/>
      <c r="H607" s="74"/>
      <c r="I607" s="74"/>
      <c r="J607" s="74"/>
      <c r="K607" s="74"/>
      <c r="L607" s="74"/>
      <c r="M607" s="74"/>
      <c r="N607" s="74"/>
      <c r="O607" s="74"/>
      <c r="P607" s="74"/>
      <c r="Q607" s="74"/>
      <c r="R607" s="74"/>
      <c r="S607" s="74"/>
      <c r="T607" s="74"/>
      <c r="U607" s="74"/>
      <c r="V607" s="74"/>
      <c r="W607" s="74"/>
      <c r="X607" s="74"/>
      <c r="Y607" s="74"/>
      <c r="Z607" s="74"/>
    </row>
    <row r="608" spans="1:26" ht="11.25" customHeight="1">
      <c r="A608" s="74"/>
      <c r="B608" s="74"/>
      <c r="C608" s="74"/>
      <c r="D608" s="74"/>
      <c r="E608" s="74"/>
      <c r="F608" s="74"/>
      <c r="G608" s="74"/>
      <c r="H608" s="74"/>
      <c r="I608" s="74"/>
      <c r="J608" s="74"/>
      <c r="K608" s="74"/>
      <c r="L608" s="74"/>
      <c r="M608" s="74"/>
      <c r="N608" s="74"/>
      <c r="O608" s="74"/>
      <c r="P608" s="74"/>
      <c r="Q608" s="74"/>
      <c r="R608" s="74"/>
      <c r="S608" s="74"/>
      <c r="T608" s="74"/>
      <c r="U608" s="74"/>
      <c r="V608" s="74"/>
      <c r="W608" s="74"/>
      <c r="X608" s="74"/>
      <c r="Y608" s="74"/>
      <c r="Z608" s="74"/>
    </row>
    <row r="609" spans="1:26" ht="11.25" customHeight="1">
      <c r="A609" s="74"/>
      <c r="B609" s="74"/>
      <c r="C609" s="74"/>
      <c r="D609" s="74"/>
      <c r="E609" s="74"/>
      <c r="F609" s="74"/>
      <c r="G609" s="74"/>
      <c r="H609" s="74"/>
      <c r="I609" s="74"/>
      <c r="J609" s="74"/>
      <c r="K609" s="74"/>
      <c r="L609" s="74"/>
      <c r="M609" s="74"/>
      <c r="N609" s="74"/>
      <c r="O609" s="74"/>
      <c r="P609" s="74"/>
      <c r="Q609" s="74"/>
      <c r="R609" s="74"/>
      <c r="S609" s="74"/>
      <c r="T609" s="74"/>
      <c r="U609" s="74"/>
      <c r="V609" s="74"/>
      <c r="W609" s="74"/>
      <c r="X609" s="74"/>
      <c r="Y609" s="74"/>
      <c r="Z609" s="74"/>
    </row>
    <row r="610" spans="1:26" ht="11.25" customHeight="1">
      <c r="A610" s="74"/>
      <c r="B610" s="74"/>
      <c r="C610" s="74"/>
      <c r="D610" s="74"/>
      <c r="E610" s="74"/>
      <c r="F610" s="74"/>
      <c r="G610" s="74"/>
      <c r="H610" s="74"/>
      <c r="I610" s="74"/>
      <c r="J610" s="74"/>
      <c r="K610" s="74"/>
      <c r="L610" s="74"/>
      <c r="M610" s="74"/>
      <c r="N610" s="74"/>
      <c r="O610" s="74"/>
      <c r="P610" s="74"/>
      <c r="Q610" s="74"/>
      <c r="R610" s="74"/>
      <c r="S610" s="74"/>
      <c r="T610" s="74"/>
      <c r="U610" s="74"/>
      <c r="V610" s="74"/>
      <c r="W610" s="74"/>
      <c r="X610" s="74"/>
      <c r="Y610" s="74"/>
      <c r="Z610" s="74"/>
    </row>
    <row r="611" spans="1:26" ht="11.25" customHeight="1">
      <c r="A611" s="74"/>
      <c r="B611" s="74"/>
      <c r="C611" s="74"/>
      <c r="D611" s="74"/>
      <c r="E611" s="74"/>
      <c r="F611" s="74"/>
      <c r="G611" s="74"/>
      <c r="H611" s="74"/>
      <c r="I611" s="74"/>
      <c r="J611" s="74"/>
      <c r="K611" s="74"/>
      <c r="L611" s="74"/>
      <c r="M611" s="74"/>
      <c r="N611" s="74"/>
      <c r="O611" s="74"/>
      <c r="P611" s="74"/>
      <c r="Q611" s="74"/>
      <c r="R611" s="74"/>
      <c r="S611" s="74"/>
      <c r="T611" s="74"/>
      <c r="U611" s="74"/>
      <c r="V611" s="74"/>
      <c r="W611" s="74"/>
      <c r="X611" s="74"/>
      <c r="Y611" s="74"/>
      <c r="Z611" s="74"/>
    </row>
    <row r="612" spans="1:26" ht="11.25" customHeight="1">
      <c r="A612" s="74"/>
      <c r="B612" s="74"/>
      <c r="C612" s="74"/>
      <c r="D612" s="74"/>
      <c r="E612" s="74"/>
      <c r="F612" s="74"/>
      <c r="G612" s="74"/>
      <c r="H612" s="74"/>
      <c r="I612" s="74"/>
      <c r="J612" s="74"/>
      <c r="K612" s="74"/>
      <c r="L612" s="74"/>
      <c r="M612" s="74"/>
      <c r="N612" s="74"/>
      <c r="O612" s="74"/>
      <c r="P612" s="74"/>
      <c r="Q612" s="74"/>
      <c r="R612" s="74"/>
      <c r="S612" s="74"/>
      <c r="T612" s="74"/>
      <c r="U612" s="74"/>
      <c r="V612" s="74"/>
      <c r="W612" s="74"/>
      <c r="X612" s="74"/>
      <c r="Y612" s="74"/>
      <c r="Z612" s="74"/>
    </row>
    <row r="613" spans="1:26" ht="11.25" customHeight="1">
      <c r="A613" s="74"/>
      <c r="B613" s="74"/>
      <c r="C613" s="74"/>
      <c r="D613" s="74"/>
      <c r="E613" s="74"/>
      <c r="F613" s="74"/>
      <c r="G613" s="74"/>
      <c r="H613" s="74"/>
      <c r="I613" s="74"/>
      <c r="J613" s="74"/>
      <c r="K613" s="74"/>
      <c r="L613" s="74"/>
      <c r="M613" s="74"/>
      <c r="N613" s="74"/>
      <c r="O613" s="74"/>
      <c r="P613" s="74"/>
      <c r="Q613" s="74"/>
      <c r="R613" s="74"/>
      <c r="S613" s="74"/>
      <c r="T613" s="74"/>
      <c r="U613" s="74"/>
      <c r="V613" s="74"/>
      <c r="W613" s="74"/>
      <c r="X613" s="74"/>
      <c r="Y613" s="74"/>
      <c r="Z613" s="74"/>
    </row>
    <row r="614" spans="1:26" ht="11.25" customHeight="1">
      <c r="A614" s="74"/>
      <c r="B614" s="74"/>
      <c r="C614" s="74"/>
      <c r="D614" s="74"/>
      <c r="E614" s="74"/>
      <c r="F614" s="74"/>
      <c r="G614" s="74"/>
      <c r="H614" s="74"/>
      <c r="I614" s="74"/>
      <c r="J614" s="74"/>
      <c r="K614" s="74"/>
      <c r="L614" s="74"/>
      <c r="M614" s="74"/>
      <c r="N614" s="74"/>
      <c r="O614" s="74"/>
      <c r="P614" s="74"/>
      <c r="Q614" s="74"/>
      <c r="R614" s="74"/>
      <c r="S614" s="74"/>
      <c r="T614" s="74"/>
      <c r="U614" s="74"/>
      <c r="V614" s="74"/>
      <c r="W614" s="74"/>
      <c r="X614" s="74"/>
      <c r="Y614" s="74"/>
      <c r="Z614" s="74"/>
    </row>
    <row r="615" spans="1:26" ht="11.25" customHeight="1">
      <c r="A615" s="74"/>
      <c r="B615" s="74"/>
      <c r="C615" s="74"/>
      <c r="D615" s="74"/>
      <c r="E615" s="74"/>
      <c r="F615" s="74"/>
      <c r="G615" s="74"/>
      <c r="H615" s="74"/>
      <c r="I615" s="74"/>
      <c r="J615" s="74"/>
      <c r="K615" s="74"/>
      <c r="L615" s="74"/>
      <c r="M615" s="74"/>
      <c r="N615" s="74"/>
      <c r="O615" s="74"/>
      <c r="P615" s="74"/>
      <c r="Q615" s="74"/>
      <c r="R615" s="74"/>
      <c r="S615" s="74"/>
      <c r="T615" s="74"/>
      <c r="U615" s="74"/>
      <c r="V615" s="74"/>
      <c r="W615" s="74"/>
      <c r="X615" s="74"/>
      <c r="Y615" s="74"/>
      <c r="Z615" s="74"/>
    </row>
    <row r="616" spans="1:26" ht="11.25" customHeight="1">
      <c r="A616" s="74"/>
      <c r="B616" s="74"/>
      <c r="C616" s="74"/>
      <c r="D616" s="74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  <c r="S616" s="74"/>
      <c r="T616" s="74"/>
      <c r="U616" s="74"/>
      <c r="V616" s="74"/>
      <c r="W616" s="74"/>
      <c r="X616" s="74"/>
      <c r="Y616" s="74"/>
      <c r="Z616" s="74"/>
    </row>
    <row r="617" spans="1:26" ht="11.25" customHeight="1">
      <c r="A617" s="74"/>
      <c r="B617" s="74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</row>
    <row r="618" spans="1:26" ht="11.25" customHeight="1">
      <c r="A618" s="74"/>
      <c r="B618" s="74"/>
      <c r="C618" s="74"/>
      <c r="D618" s="74"/>
      <c r="E618" s="74"/>
      <c r="F618" s="74"/>
      <c r="G618" s="74"/>
      <c r="H618" s="74"/>
      <c r="I618" s="74"/>
      <c r="J618" s="74"/>
      <c r="K618" s="74"/>
      <c r="L618" s="74"/>
      <c r="M618" s="74"/>
      <c r="N618" s="74"/>
      <c r="O618" s="74"/>
      <c r="P618" s="74"/>
      <c r="Q618" s="74"/>
      <c r="R618" s="74"/>
      <c r="S618" s="74"/>
      <c r="T618" s="74"/>
      <c r="U618" s="74"/>
      <c r="V618" s="74"/>
      <c r="W618" s="74"/>
      <c r="X618" s="74"/>
      <c r="Y618" s="74"/>
      <c r="Z618" s="74"/>
    </row>
    <row r="619" spans="1:26" ht="11.25" customHeight="1">
      <c r="A619" s="74"/>
      <c r="B619" s="74"/>
      <c r="C619" s="74"/>
      <c r="D619" s="74"/>
      <c r="E619" s="74"/>
      <c r="F619" s="74"/>
      <c r="G619" s="74"/>
      <c r="H619" s="74"/>
      <c r="I619" s="74"/>
      <c r="J619" s="74"/>
      <c r="K619" s="74"/>
      <c r="L619" s="74"/>
      <c r="M619" s="74"/>
      <c r="N619" s="74"/>
      <c r="O619" s="74"/>
      <c r="P619" s="74"/>
      <c r="Q619" s="74"/>
      <c r="R619" s="74"/>
      <c r="S619" s="74"/>
      <c r="T619" s="74"/>
      <c r="U619" s="74"/>
      <c r="V619" s="74"/>
      <c r="W619" s="74"/>
      <c r="X619" s="74"/>
      <c r="Y619" s="74"/>
      <c r="Z619" s="74"/>
    </row>
    <row r="620" spans="1:26" ht="11.25" customHeight="1">
      <c r="A620" s="74"/>
      <c r="B620" s="74"/>
      <c r="C620" s="74"/>
      <c r="D620" s="74"/>
      <c r="E620" s="74"/>
      <c r="F620" s="74"/>
      <c r="G620" s="74"/>
      <c r="H620" s="74"/>
      <c r="I620" s="74"/>
      <c r="J620" s="74"/>
      <c r="K620" s="74"/>
      <c r="L620" s="74"/>
      <c r="M620" s="74"/>
      <c r="N620" s="74"/>
      <c r="O620" s="74"/>
      <c r="P620" s="74"/>
      <c r="Q620" s="74"/>
      <c r="R620" s="74"/>
      <c r="S620" s="74"/>
      <c r="T620" s="74"/>
      <c r="U620" s="74"/>
      <c r="V620" s="74"/>
      <c r="W620" s="74"/>
      <c r="X620" s="74"/>
      <c r="Y620" s="74"/>
      <c r="Z620" s="74"/>
    </row>
    <row r="621" spans="1:26" ht="11.25" customHeight="1">
      <c r="A621" s="74"/>
      <c r="B621" s="74"/>
      <c r="C621" s="74"/>
      <c r="D621" s="74"/>
      <c r="E621" s="74"/>
      <c r="F621" s="74"/>
      <c r="G621" s="74"/>
      <c r="H621" s="74"/>
      <c r="I621" s="74"/>
      <c r="J621" s="74"/>
      <c r="K621" s="74"/>
      <c r="L621" s="74"/>
      <c r="M621" s="74"/>
      <c r="N621" s="74"/>
      <c r="O621" s="74"/>
      <c r="P621" s="74"/>
      <c r="Q621" s="74"/>
      <c r="R621" s="74"/>
      <c r="S621" s="74"/>
      <c r="T621" s="74"/>
      <c r="U621" s="74"/>
      <c r="V621" s="74"/>
      <c r="W621" s="74"/>
      <c r="X621" s="74"/>
      <c r="Y621" s="74"/>
      <c r="Z621" s="74"/>
    </row>
    <row r="622" spans="1:26" ht="11.25" customHeight="1">
      <c r="A622" s="74"/>
      <c r="B622" s="74"/>
      <c r="C622" s="74"/>
      <c r="D622" s="74"/>
      <c r="E622" s="74"/>
      <c r="F622" s="74"/>
      <c r="G622" s="74"/>
      <c r="H622" s="74"/>
      <c r="I622" s="74"/>
      <c r="J622" s="74"/>
      <c r="K622" s="74"/>
      <c r="L622" s="74"/>
      <c r="M622" s="74"/>
      <c r="N622" s="74"/>
      <c r="O622" s="74"/>
      <c r="P622" s="74"/>
      <c r="Q622" s="74"/>
      <c r="R622" s="74"/>
      <c r="S622" s="74"/>
      <c r="T622" s="74"/>
      <c r="U622" s="74"/>
      <c r="V622" s="74"/>
      <c r="W622" s="74"/>
      <c r="X622" s="74"/>
      <c r="Y622" s="74"/>
      <c r="Z622" s="74"/>
    </row>
    <row r="623" spans="1:26" ht="11.25" customHeight="1">
      <c r="A623" s="74"/>
      <c r="B623" s="74"/>
      <c r="C623" s="74"/>
      <c r="D623" s="74"/>
      <c r="E623" s="74"/>
      <c r="F623" s="74"/>
      <c r="G623" s="74"/>
      <c r="H623" s="74"/>
      <c r="I623" s="74"/>
      <c r="J623" s="74"/>
      <c r="K623" s="74"/>
      <c r="L623" s="74"/>
      <c r="M623" s="74"/>
      <c r="N623" s="74"/>
      <c r="O623" s="74"/>
      <c r="P623" s="74"/>
      <c r="Q623" s="74"/>
      <c r="R623" s="74"/>
      <c r="S623" s="74"/>
      <c r="T623" s="74"/>
      <c r="U623" s="74"/>
      <c r="V623" s="74"/>
      <c r="W623" s="74"/>
      <c r="X623" s="74"/>
      <c r="Y623" s="74"/>
      <c r="Z623" s="74"/>
    </row>
    <row r="624" spans="1:26" ht="11.25" customHeight="1">
      <c r="A624" s="74"/>
      <c r="B624" s="74"/>
      <c r="C624" s="74"/>
      <c r="D624" s="74"/>
      <c r="E624" s="74"/>
      <c r="F624" s="74"/>
      <c r="G624" s="74"/>
      <c r="H624" s="74"/>
      <c r="I624" s="74"/>
      <c r="J624" s="74"/>
      <c r="K624" s="74"/>
      <c r="L624" s="74"/>
      <c r="M624" s="74"/>
      <c r="N624" s="74"/>
      <c r="O624" s="74"/>
      <c r="P624" s="74"/>
      <c r="Q624" s="74"/>
      <c r="R624" s="74"/>
      <c r="S624" s="74"/>
      <c r="T624" s="74"/>
      <c r="U624" s="74"/>
      <c r="V624" s="74"/>
      <c r="W624" s="74"/>
      <c r="X624" s="74"/>
      <c r="Y624" s="74"/>
      <c r="Z624" s="74"/>
    </row>
    <row r="625" spans="1:26" ht="11.25" customHeight="1">
      <c r="A625" s="74"/>
      <c r="B625" s="74"/>
      <c r="C625" s="74"/>
      <c r="D625" s="74"/>
      <c r="E625" s="74"/>
      <c r="F625" s="74"/>
      <c r="G625" s="74"/>
      <c r="H625" s="74"/>
      <c r="I625" s="74"/>
      <c r="J625" s="74"/>
      <c r="K625" s="74"/>
      <c r="L625" s="74"/>
      <c r="M625" s="74"/>
      <c r="N625" s="74"/>
      <c r="O625" s="74"/>
      <c r="P625" s="74"/>
      <c r="Q625" s="74"/>
      <c r="R625" s="74"/>
      <c r="S625" s="74"/>
      <c r="T625" s="74"/>
      <c r="U625" s="74"/>
      <c r="V625" s="74"/>
      <c r="W625" s="74"/>
      <c r="X625" s="74"/>
      <c r="Y625" s="74"/>
      <c r="Z625" s="74"/>
    </row>
    <row r="626" spans="1:26" ht="11.25" customHeight="1">
      <c r="A626" s="74"/>
      <c r="B626" s="74"/>
      <c r="C626" s="74"/>
      <c r="D626" s="74"/>
      <c r="E626" s="74"/>
      <c r="F626" s="74"/>
      <c r="G626" s="74"/>
      <c r="H626" s="74"/>
      <c r="I626" s="74"/>
      <c r="J626" s="74"/>
      <c r="K626" s="74"/>
      <c r="L626" s="74"/>
      <c r="M626" s="74"/>
      <c r="N626" s="74"/>
      <c r="O626" s="74"/>
      <c r="P626" s="74"/>
      <c r="Q626" s="74"/>
      <c r="R626" s="74"/>
      <c r="S626" s="74"/>
      <c r="T626" s="74"/>
      <c r="U626" s="74"/>
      <c r="V626" s="74"/>
      <c r="W626" s="74"/>
      <c r="X626" s="74"/>
      <c r="Y626" s="74"/>
      <c r="Z626" s="74"/>
    </row>
    <row r="627" spans="1:26" ht="11.25" customHeight="1">
      <c r="A627" s="74"/>
      <c r="B627" s="74"/>
      <c r="C627" s="74"/>
      <c r="D627" s="74"/>
      <c r="E627" s="74"/>
      <c r="F627" s="74"/>
      <c r="G627" s="74"/>
      <c r="H627" s="74"/>
      <c r="I627" s="74"/>
      <c r="J627" s="74"/>
      <c r="K627" s="74"/>
      <c r="L627" s="74"/>
      <c r="M627" s="74"/>
      <c r="N627" s="74"/>
      <c r="O627" s="74"/>
      <c r="P627" s="74"/>
      <c r="Q627" s="74"/>
      <c r="R627" s="74"/>
      <c r="S627" s="74"/>
      <c r="T627" s="74"/>
      <c r="U627" s="74"/>
      <c r="V627" s="74"/>
      <c r="W627" s="74"/>
      <c r="X627" s="74"/>
      <c r="Y627" s="74"/>
      <c r="Z627" s="74"/>
    </row>
    <row r="628" spans="1:26" ht="11.25" customHeight="1">
      <c r="A628" s="74"/>
      <c r="B628" s="74"/>
      <c r="C628" s="74"/>
      <c r="D628" s="74"/>
      <c r="E628" s="74"/>
      <c r="F628" s="74"/>
      <c r="G628" s="74"/>
      <c r="H628" s="74"/>
      <c r="I628" s="74"/>
      <c r="J628" s="74"/>
      <c r="K628" s="74"/>
      <c r="L628" s="74"/>
      <c r="M628" s="74"/>
      <c r="N628" s="74"/>
      <c r="O628" s="74"/>
      <c r="P628" s="74"/>
      <c r="Q628" s="74"/>
      <c r="R628" s="74"/>
      <c r="S628" s="74"/>
      <c r="T628" s="74"/>
      <c r="U628" s="74"/>
      <c r="V628" s="74"/>
      <c r="W628" s="74"/>
      <c r="X628" s="74"/>
      <c r="Y628" s="74"/>
      <c r="Z628" s="74"/>
    </row>
    <row r="629" spans="1:26" ht="11.25" customHeight="1">
      <c r="A629" s="74"/>
      <c r="B629" s="74"/>
      <c r="C629" s="74"/>
      <c r="D629" s="74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  <c r="S629" s="74"/>
      <c r="T629" s="74"/>
      <c r="U629" s="74"/>
      <c r="V629" s="74"/>
      <c r="W629" s="74"/>
      <c r="X629" s="74"/>
      <c r="Y629" s="74"/>
      <c r="Z629" s="74"/>
    </row>
    <row r="630" spans="1:26" ht="11.25" customHeight="1">
      <c r="A630" s="74"/>
      <c r="B630" s="74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</row>
    <row r="631" spans="1:26" ht="11.25" customHeight="1">
      <c r="A631" s="74"/>
      <c r="B631" s="74"/>
      <c r="C631" s="74"/>
      <c r="D631" s="74"/>
      <c r="E631" s="74"/>
      <c r="F631" s="74"/>
      <c r="G631" s="74"/>
      <c r="H631" s="74"/>
      <c r="I631" s="74"/>
      <c r="J631" s="74"/>
      <c r="K631" s="74"/>
      <c r="L631" s="74"/>
      <c r="M631" s="74"/>
      <c r="N631" s="74"/>
      <c r="O631" s="74"/>
      <c r="P631" s="74"/>
      <c r="Q631" s="74"/>
      <c r="R631" s="74"/>
      <c r="S631" s="74"/>
      <c r="T631" s="74"/>
      <c r="U631" s="74"/>
      <c r="V631" s="74"/>
      <c r="W631" s="74"/>
      <c r="X631" s="74"/>
      <c r="Y631" s="74"/>
      <c r="Z631" s="74"/>
    </row>
    <row r="632" spans="1:26" ht="11.25" customHeight="1">
      <c r="A632" s="74"/>
      <c r="B632" s="74"/>
      <c r="C632" s="74"/>
      <c r="D632" s="74"/>
      <c r="E632" s="74"/>
      <c r="F632" s="74"/>
      <c r="G632" s="74"/>
      <c r="H632" s="74"/>
      <c r="I632" s="74"/>
      <c r="J632" s="74"/>
      <c r="K632" s="74"/>
      <c r="L632" s="74"/>
      <c r="M632" s="74"/>
      <c r="N632" s="74"/>
      <c r="O632" s="74"/>
      <c r="P632" s="74"/>
      <c r="Q632" s="74"/>
      <c r="R632" s="74"/>
      <c r="S632" s="74"/>
      <c r="T632" s="74"/>
      <c r="U632" s="74"/>
      <c r="V632" s="74"/>
      <c r="W632" s="74"/>
      <c r="X632" s="74"/>
      <c r="Y632" s="74"/>
      <c r="Z632" s="74"/>
    </row>
    <row r="633" spans="1:26" ht="11.25" customHeight="1">
      <c r="A633" s="74"/>
      <c r="B633" s="74"/>
      <c r="C633" s="74"/>
      <c r="D633" s="74"/>
      <c r="E633" s="74"/>
      <c r="F633" s="74"/>
      <c r="G633" s="74"/>
      <c r="H633" s="74"/>
      <c r="I633" s="74"/>
      <c r="J633" s="74"/>
      <c r="K633" s="74"/>
      <c r="L633" s="74"/>
      <c r="M633" s="74"/>
      <c r="N633" s="74"/>
      <c r="O633" s="74"/>
      <c r="P633" s="74"/>
      <c r="Q633" s="74"/>
      <c r="R633" s="74"/>
      <c r="S633" s="74"/>
      <c r="T633" s="74"/>
      <c r="U633" s="74"/>
      <c r="V633" s="74"/>
      <c r="W633" s="74"/>
      <c r="X633" s="74"/>
      <c r="Y633" s="74"/>
      <c r="Z633" s="74"/>
    </row>
    <row r="634" spans="1:26" ht="11.25" customHeight="1">
      <c r="A634" s="74"/>
      <c r="B634" s="74"/>
      <c r="C634" s="74"/>
      <c r="D634" s="74"/>
      <c r="E634" s="74"/>
      <c r="F634" s="74"/>
      <c r="G634" s="74"/>
      <c r="H634" s="74"/>
      <c r="I634" s="74"/>
      <c r="J634" s="74"/>
      <c r="K634" s="74"/>
      <c r="L634" s="74"/>
      <c r="M634" s="74"/>
      <c r="N634" s="74"/>
      <c r="O634" s="74"/>
      <c r="P634" s="74"/>
      <c r="Q634" s="74"/>
      <c r="R634" s="74"/>
      <c r="S634" s="74"/>
      <c r="T634" s="74"/>
      <c r="U634" s="74"/>
      <c r="V634" s="74"/>
      <c r="W634" s="74"/>
      <c r="X634" s="74"/>
      <c r="Y634" s="74"/>
      <c r="Z634" s="74"/>
    </row>
    <row r="635" spans="1:26" ht="11.25" customHeight="1">
      <c r="A635" s="74"/>
      <c r="B635" s="74"/>
      <c r="C635" s="74"/>
      <c r="D635" s="74"/>
      <c r="E635" s="74"/>
      <c r="F635" s="74"/>
      <c r="G635" s="74"/>
      <c r="H635" s="74"/>
      <c r="I635" s="74"/>
      <c r="J635" s="74"/>
      <c r="K635" s="74"/>
      <c r="L635" s="74"/>
      <c r="M635" s="74"/>
      <c r="N635" s="74"/>
      <c r="O635" s="74"/>
      <c r="P635" s="74"/>
      <c r="Q635" s="74"/>
      <c r="R635" s="74"/>
      <c r="S635" s="74"/>
      <c r="T635" s="74"/>
      <c r="U635" s="74"/>
      <c r="V635" s="74"/>
      <c r="W635" s="74"/>
      <c r="X635" s="74"/>
      <c r="Y635" s="74"/>
      <c r="Z635" s="74"/>
    </row>
    <row r="636" spans="1:26" ht="11.25" customHeight="1">
      <c r="A636" s="74"/>
      <c r="B636" s="74"/>
      <c r="C636" s="74"/>
      <c r="D636" s="74"/>
      <c r="E636" s="74"/>
      <c r="F636" s="74"/>
      <c r="G636" s="74"/>
      <c r="H636" s="74"/>
      <c r="I636" s="74"/>
      <c r="J636" s="74"/>
      <c r="K636" s="74"/>
      <c r="L636" s="74"/>
      <c r="M636" s="74"/>
      <c r="N636" s="74"/>
      <c r="O636" s="74"/>
      <c r="P636" s="74"/>
      <c r="Q636" s="74"/>
      <c r="R636" s="74"/>
      <c r="S636" s="74"/>
      <c r="T636" s="74"/>
      <c r="U636" s="74"/>
      <c r="V636" s="74"/>
      <c r="W636" s="74"/>
      <c r="X636" s="74"/>
      <c r="Y636" s="74"/>
      <c r="Z636" s="74"/>
    </row>
    <row r="637" spans="1:26" ht="11.25" customHeight="1">
      <c r="A637" s="74"/>
      <c r="B637" s="74"/>
      <c r="C637" s="74"/>
      <c r="D637" s="74"/>
      <c r="E637" s="74"/>
      <c r="F637" s="74"/>
      <c r="G637" s="74"/>
      <c r="H637" s="74"/>
      <c r="I637" s="74"/>
      <c r="J637" s="74"/>
      <c r="K637" s="74"/>
      <c r="L637" s="74"/>
      <c r="M637" s="74"/>
      <c r="N637" s="74"/>
      <c r="O637" s="74"/>
      <c r="P637" s="74"/>
      <c r="Q637" s="74"/>
      <c r="R637" s="74"/>
      <c r="S637" s="74"/>
      <c r="T637" s="74"/>
      <c r="U637" s="74"/>
      <c r="V637" s="74"/>
      <c r="W637" s="74"/>
      <c r="X637" s="74"/>
      <c r="Y637" s="74"/>
      <c r="Z637" s="74"/>
    </row>
    <row r="638" spans="1:26" ht="11.25" customHeight="1">
      <c r="A638" s="74"/>
      <c r="B638" s="74"/>
      <c r="C638" s="74"/>
      <c r="D638" s="74"/>
      <c r="E638" s="74"/>
      <c r="F638" s="74"/>
      <c r="G638" s="74"/>
      <c r="H638" s="74"/>
      <c r="I638" s="74"/>
      <c r="J638" s="74"/>
      <c r="K638" s="74"/>
      <c r="L638" s="74"/>
      <c r="M638" s="74"/>
      <c r="N638" s="74"/>
      <c r="O638" s="74"/>
      <c r="P638" s="74"/>
      <c r="Q638" s="74"/>
      <c r="R638" s="74"/>
      <c r="S638" s="74"/>
      <c r="T638" s="74"/>
      <c r="U638" s="74"/>
      <c r="V638" s="74"/>
      <c r="W638" s="74"/>
      <c r="X638" s="74"/>
      <c r="Y638" s="74"/>
      <c r="Z638" s="74"/>
    </row>
    <row r="639" spans="1:26" ht="11.25" customHeight="1">
      <c r="A639" s="74"/>
      <c r="B639" s="74"/>
      <c r="C639" s="74"/>
      <c r="D639" s="74"/>
      <c r="E639" s="74"/>
      <c r="F639" s="74"/>
      <c r="G639" s="74"/>
      <c r="H639" s="74"/>
      <c r="I639" s="74"/>
      <c r="J639" s="74"/>
      <c r="K639" s="74"/>
      <c r="L639" s="74"/>
      <c r="M639" s="74"/>
      <c r="N639" s="74"/>
      <c r="O639" s="74"/>
      <c r="P639" s="74"/>
      <c r="Q639" s="74"/>
      <c r="R639" s="74"/>
      <c r="S639" s="74"/>
      <c r="T639" s="74"/>
      <c r="U639" s="74"/>
      <c r="V639" s="74"/>
      <c r="W639" s="74"/>
      <c r="X639" s="74"/>
      <c r="Y639" s="74"/>
      <c r="Z639" s="74"/>
    </row>
    <row r="640" spans="1:26" ht="11.25" customHeight="1">
      <c r="A640" s="74"/>
      <c r="B640" s="74"/>
      <c r="C640" s="74"/>
      <c r="D640" s="74"/>
      <c r="E640" s="74"/>
      <c r="F640" s="74"/>
      <c r="G640" s="74"/>
      <c r="H640" s="74"/>
      <c r="I640" s="74"/>
      <c r="J640" s="74"/>
      <c r="K640" s="74"/>
      <c r="L640" s="74"/>
      <c r="M640" s="74"/>
      <c r="N640" s="74"/>
      <c r="O640" s="74"/>
      <c r="P640" s="74"/>
      <c r="Q640" s="74"/>
      <c r="R640" s="74"/>
      <c r="S640" s="74"/>
      <c r="T640" s="74"/>
      <c r="U640" s="74"/>
      <c r="V640" s="74"/>
      <c r="W640" s="74"/>
      <c r="X640" s="74"/>
      <c r="Y640" s="74"/>
      <c r="Z640" s="74"/>
    </row>
    <row r="641" spans="1:26" ht="11.25" customHeight="1">
      <c r="A641" s="74"/>
      <c r="B641" s="74"/>
      <c r="C641" s="74"/>
      <c r="D641" s="74"/>
      <c r="E641" s="74"/>
      <c r="F641" s="74"/>
      <c r="G641" s="74"/>
      <c r="H641" s="74"/>
      <c r="I641" s="74"/>
      <c r="J641" s="74"/>
      <c r="K641" s="74"/>
      <c r="L641" s="74"/>
      <c r="M641" s="74"/>
      <c r="N641" s="74"/>
      <c r="O641" s="74"/>
      <c r="P641" s="74"/>
      <c r="Q641" s="74"/>
      <c r="R641" s="74"/>
      <c r="S641" s="74"/>
      <c r="T641" s="74"/>
      <c r="U641" s="74"/>
      <c r="V641" s="74"/>
      <c r="W641" s="74"/>
      <c r="X641" s="74"/>
      <c r="Y641" s="74"/>
      <c r="Z641" s="74"/>
    </row>
    <row r="642" spans="1:26" ht="11.25" customHeight="1">
      <c r="A642" s="74"/>
      <c r="B642" s="74"/>
      <c r="C642" s="74"/>
      <c r="D642" s="74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  <c r="S642" s="74"/>
      <c r="T642" s="74"/>
      <c r="U642" s="74"/>
      <c r="V642" s="74"/>
      <c r="W642" s="74"/>
      <c r="X642" s="74"/>
      <c r="Y642" s="74"/>
      <c r="Z642" s="74"/>
    </row>
    <row r="643" spans="1:26" ht="11.25" customHeight="1">
      <c r="A643" s="74"/>
      <c r="B643" s="74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</row>
    <row r="644" spans="1:26" ht="11.25" customHeight="1">
      <c r="A644" s="74"/>
      <c r="B644" s="74"/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</row>
    <row r="645" spans="1:26" ht="11.25" customHeight="1">
      <c r="A645" s="74"/>
      <c r="B645" s="74"/>
      <c r="C645" s="74"/>
      <c r="D645" s="74"/>
      <c r="E645" s="74"/>
      <c r="F645" s="74"/>
      <c r="G645" s="74"/>
      <c r="H645" s="74"/>
      <c r="I645" s="74"/>
      <c r="J645" s="74"/>
      <c r="K645" s="74"/>
      <c r="L645" s="74"/>
      <c r="M645" s="74"/>
      <c r="N645" s="74"/>
      <c r="O645" s="74"/>
      <c r="P645" s="74"/>
      <c r="Q645" s="74"/>
      <c r="R645" s="74"/>
      <c r="S645" s="74"/>
      <c r="T645" s="74"/>
      <c r="U645" s="74"/>
      <c r="V645" s="74"/>
      <c r="W645" s="74"/>
      <c r="X645" s="74"/>
      <c r="Y645" s="74"/>
      <c r="Z645" s="74"/>
    </row>
    <row r="646" spans="1:26" ht="11.25" customHeight="1">
      <c r="A646" s="74"/>
      <c r="B646" s="74"/>
      <c r="C646" s="74"/>
      <c r="D646" s="74"/>
      <c r="E646" s="74"/>
      <c r="F646" s="74"/>
      <c r="G646" s="74"/>
      <c r="H646" s="74"/>
      <c r="I646" s="74"/>
      <c r="J646" s="74"/>
      <c r="K646" s="74"/>
      <c r="L646" s="74"/>
      <c r="M646" s="74"/>
      <c r="N646" s="74"/>
      <c r="O646" s="74"/>
      <c r="P646" s="74"/>
      <c r="Q646" s="74"/>
      <c r="R646" s="74"/>
      <c r="S646" s="74"/>
      <c r="T646" s="74"/>
      <c r="U646" s="74"/>
      <c r="V646" s="74"/>
      <c r="W646" s="74"/>
      <c r="X646" s="74"/>
      <c r="Y646" s="74"/>
      <c r="Z646" s="74"/>
    </row>
    <row r="647" spans="1:26" ht="11.25" customHeight="1">
      <c r="A647" s="74"/>
      <c r="B647" s="74"/>
      <c r="C647" s="74"/>
      <c r="D647" s="74"/>
      <c r="E647" s="74"/>
      <c r="F647" s="74"/>
      <c r="G647" s="74"/>
      <c r="H647" s="74"/>
      <c r="I647" s="74"/>
      <c r="J647" s="74"/>
      <c r="K647" s="74"/>
      <c r="L647" s="74"/>
      <c r="M647" s="74"/>
      <c r="N647" s="74"/>
      <c r="O647" s="74"/>
      <c r="P647" s="74"/>
      <c r="Q647" s="74"/>
      <c r="R647" s="74"/>
      <c r="S647" s="74"/>
      <c r="T647" s="74"/>
      <c r="U647" s="74"/>
      <c r="V647" s="74"/>
      <c r="W647" s="74"/>
      <c r="X647" s="74"/>
      <c r="Y647" s="74"/>
      <c r="Z647" s="74"/>
    </row>
    <row r="648" spans="1:26" ht="11.25" customHeight="1">
      <c r="A648" s="74"/>
      <c r="B648" s="74"/>
      <c r="C648" s="74"/>
      <c r="D648" s="74"/>
      <c r="E648" s="74"/>
      <c r="F648" s="74"/>
      <c r="G648" s="74"/>
      <c r="H648" s="74"/>
      <c r="I648" s="74"/>
      <c r="J648" s="74"/>
      <c r="K648" s="74"/>
      <c r="L648" s="74"/>
      <c r="M648" s="74"/>
      <c r="N648" s="74"/>
      <c r="O648" s="74"/>
      <c r="P648" s="74"/>
      <c r="Q648" s="74"/>
      <c r="R648" s="74"/>
      <c r="S648" s="74"/>
      <c r="T648" s="74"/>
      <c r="U648" s="74"/>
      <c r="V648" s="74"/>
      <c r="W648" s="74"/>
      <c r="X648" s="74"/>
      <c r="Y648" s="74"/>
      <c r="Z648" s="74"/>
    </row>
    <row r="649" spans="1:26" ht="11.25" customHeight="1">
      <c r="A649" s="74"/>
      <c r="B649" s="74"/>
      <c r="C649" s="74"/>
      <c r="D649" s="74"/>
      <c r="E649" s="74"/>
      <c r="F649" s="74"/>
      <c r="G649" s="74"/>
      <c r="H649" s="74"/>
      <c r="I649" s="74"/>
      <c r="J649" s="74"/>
      <c r="K649" s="74"/>
      <c r="L649" s="74"/>
      <c r="M649" s="74"/>
      <c r="N649" s="74"/>
      <c r="O649" s="74"/>
      <c r="P649" s="74"/>
      <c r="Q649" s="74"/>
      <c r="R649" s="74"/>
      <c r="S649" s="74"/>
      <c r="T649" s="74"/>
      <c r="U649" s="74"/>
      <c r="V649" s="74"/>
      <c r="W649" s="74"/>
      <c r="X649" s="74"/>
      <c r="Y649" s="74"/>
      <c r="Z649" s="74"/>
    </row>
    <row r="650" spans="1:26" ht="11.25" customHeight="1">
      <c r="A650" s="74"/>
      <c r="B650" s="74"/>
      <c r="C650" s="74"/>
      <c r="D650" s="74"/>
      <c r="E650" s="74"/>
      <c r="F650" s="74"/>
      <c r="G650" s="74"/>
      <c r="H650" s="74"/>
      <c r="I650" s="74"/>
      <c r="J650" s="74"/>
      <c r="K650" s="74"/>
      <c r="L650" s="74"/>
      <c r="M650" s="74"/>
      <c r="N650" s="74"/>
      <c r="O650" s="74"/>
      <c r="P650" s="74"/>
      <c r="Q650" s="74"/>
      <c r="R650" s="74"/>
      <c r="S650" s="74"/>
      <c r="T650" s="74"/>
      <c r="U650" s="74"/>
      <c r="V650" s="74"/>
      <c r="W650" s="74"/>
      <c r="X650" s="74"/>
      <c r="Y650" s="74"/>
      <c r="Z650" s="74"/>
    </row>
    <row r="651" spans="1:26" ht="11.25" customHeight="1">
      <c r="A651" s="74"/>
      <c r="B651" s="74"/>
      <c r="C651" s="74"/>
      <c r="D651" s="74"/>
      <c r="E651" s="74"/>
      <c r="F651" s="74"/>
      <c r="G651" s="74"/>
      <c r="H651" s="74"/>
      <c r="I651" s="74"/>
      <c r="J651" s="74"/>
      <c r="K651" s="74"/>
      <c r="L651" s="74"/>
      <c r="M651" s="74"/>
      <c r="N651" s="74"/>
      <c r="O651" s="74"/>
      <c r="P651" s="74"/>
      <c r="Q651" s="74"/>
      <c r="R651" s="74"/>
      <c r="S651" s="74"/>
      <c r="T651" s="74"/>
      <c r="U651" s="74"/>
      <c r="V651" s="74"/>
      <c r="W651" s="74"/>
      <c r="X651" s="74"/>
      <c r="Y651" s="74"/>
      <c r="Z651" s="74"/>
    </row>
    <row r="652" spans="1:26" ht="11.25" customHeight="1">
      <c r="A652" s="74"/>
      <c r="B652" s="74"/>
      <c r="C652" s="74"/>
      <c r="D652" s="74"/>
      <c r="E652" s="74"/>
      <c r="F652" s="74"/>
      <c r="G652" s="74"/>
      <c r="H652" s="74"/>
      <c r="I652" s="74"/>
      <c r="J652" s="74"/>
      <c r="K652" s="74"/>
      <c r="L652" s="74"/>
      <c r="M652" s="74"/>
      <c r="N652" s="74"/>
      <c r="O652" s="74"/>
      <c r="P652" s="74"/>
      <c r="Q652" s="74"/>
      <c r="R652" s="74"/>
      <c r="S652" s="74"/>
      <c r="T652" s="74"/>
      <c r="U652" s="74"/>
      <c r="V652" s="74"/>
      <c r="W652" s="74"/>
      <c r="X652" s="74"/>
      <c r="Y652" s="74"/>
      <c r="Z652" s="74"/>
    </row>
    <row r="653" spans="1:26" ht="11.25" customHeight="1">
      <c r="A653" s="74"/>
      <c r="B653" s="74"/>
      <c r="C653" s="74"/>
      <c r="D653" s="74"/>
      <c r="E653" s="74"/>
      <c r="F653" s="74"/>
      <c r="G653" s="74"/>
      <c r="H653" s="74"/>
      <c r="I653" s="74"/>
      <c r="J653" s="74"/>
      <c r="K653" s="74"/>
      <c r="L653" s="74"/>
      <c r="M653" s="74"/>
      <c r="N653" s="74"/>
      <c r="O653" s="74"/>
      <c r="P653" s="74"/>
      <c r="Q653" s="74"/>
      <c r="R653" s="74"/>
      <c r="S653" s="74"/>
      <c r="T653" s="74"/>
      <c r="U653" s="74"/>
      <c r="V653" s="74"/>
      <c r="W653" s="74"/>
      <c r="X653" s="74"/>
      <c r="Y653" s="74"/>
      <c r="Z653" s="74"/>
    </row>
    <row r="654" spans="1:26" ht="11.25" customHeight="1">
      <c r="A654" s="74"/>
      <c r="B654" s="74"/>
      <c r="C654" s="74"/>
      <c r="D654" s="74"/>
      <c r="E654" s="74"/>
      <c r="F654" s="74"/>
      <c r="G654" s="74"/>
      <c r="H654" s="74"/>
      <c r="I654" s="74"/>
      <c r="J654" s="74"/>
      <c r="K654" s="74"/>
      <c r="L654" s="74"/>
      <c r="M654" s="74"/>
      <c r="N654" s="74"/>
      <c r="O654" s="74"/>
      <c r="P654" s="74"/>
      <c r="Q654" s="74"/>
      <c r="R654" s="74"/>
      <c r="S654" s="74"/>
      <c r="T654" s="74"/>
      <c r="U654" s="74"/>
      <c r="V654" s="74"/>
      <c r="W654" s="74"/>
      <c r="X654" s="74"/>
      <c r="Y654" s="74"/>
      <c r="Z654" s="74"/>
    </row>
    <row r="655" spans="1:26" ht="11.25" customHeight="1">
      <c r="A655" s="74"/>
      <c r="B655" s="74"/>
      <c r="C655" s="74"/>
      <c r="D655" s="74"/>
      <c r="E655" s="74"/>
      <c r="F655" s="74"/>
      <c r="G655" s="74"/>
      <c r="H655" s="74"/>
      <c r="I655" s="74"/>
      <c r="J655" s="74"/>
      <c r="K655" s="74"/>
      <c r="L655" s="74"/>
      <c r="M655" s="74"/>
      <c r="N655" s="74"/>
      <c r="O655" s="74"/>
      <c r="P655" s="74"/>
      <c r="Q655" s="74"/>
      <c r="R655" s="74"/>
      <c r="S655" s="74"/>
      <c r="T655" s="74"/>
      <c r="U655" s="74"/>
      <c r="V655" s="74"/>
      <c r="W655" s="74"/>
      <c r="X655" s="74"/>
      <c r="Y655" s="74"/>
      <c r="Z655" s="74"/>
    </row>
    <row r="656" spans="1:26" ht="11.25" customHeight="1">
      <c r="A656" s="74"/>
      <c r="B656" s="74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  <c r="S656" s="74"/>
      <c r="T656" s="74"/>
      <c r="U656" s="74"/>
      <c r="V656" s="74"/>
      <c r="W656" s="74"/>
      <c r="X656" s="74"/>
      <c r="Y656" s="74"/>
      <c r="Z656" s="74"/>
    </row>
    <row r="657" spans="1:26" ht="11.25" customHeight="1">
      <c r="A657" s="74"/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  <c r="P657" s="74"/>
      <c r="Q657" s="74"/>
      <c r="R657" s="74"/>
      <c r="S657" s="74"/>
      <c r="T657" s="74"/>
      <c r="U657" s="74"/>
      <c r="V657" s="74"/>
      <c r="W657" s="74"/>
      <c r="X657" s="74"/>
      <c r="Y657" s="74"/>
      <c r="Z657" s="74"/>
    </row>
    <row r="658" spans="1:26" ht="11.25" customHeight="1">
      <c r="A658" s="74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  <c r="P658" s="74"/>
      <c r="Q658" s="74"/>
      <c r="R658" s="74"/>
      <c r="S658" s="74"/>
      <c r="T658" s="74"/>
      <c r="U658" s="74"/>
      <c r="V658" s="74"/>
      <c r="W658" s="74"/>
      <c r="X658" s="74"/>
      <c r="Y658" s="74"/>
      <c r="Z658" s="74"/>
    </row>
    <row r="659" spans="1:26" ht="11.25" customHeight="1">
      <c r="A659" s="74"/>
      <c r="B659" s="74"/>
      <c r="C659" s="74"/>
      <c r="D659" s="74"/>
      <c r="E659" s="74"/>
      <c r="F659" s="74"/>
      <c r="G659" s="74"/>
      <c r="H659" s="74"/>
      <c r="I659" s="74"/>
      <c r="J659" s="74"/>
      <c r="K659" s="74"/>
      <c r="L659" s="74"/>
      <c r="M659" s="74"/>
      <c r="N659" s="74"/>
      <c r="O659" s="74"/>
      <c r="P659" s="74"/>
      <c r="Q659" s="74"/>
      <c r="R659" s="74"/>
      <c r="S659" s="74"/>
      <c r="T659" s="74"/>
      <c r="U659" s="74"/>
      <c r="V659" s="74"/>
      <c r="W659" s="74"/>
      <c r="X659" s="74"/>
      <c r="Y659" s="74"/>
      <c r="Z659" s="74"/>
    </row>
    <row r="660" spans="1:26" ht="11.25" customHeight="1">
      <c r="A660" s="74"/>
      <c r="B660" s="74"/>
      <c r="C660" s="74"/>
      <c r="D660" s="74"/>
      <c r="E660" s="74"/>
      <c r="F660" s="74"/>
      <c r="G660" s="74"/>
      <c r="H660" s="74"/>
      <c r="I660" s="74"/>
      <c r="J660" s="74"/>
      <c r="K660" s="74"/>
      <c r="L660" s="74"/>
      <c r="M660" s="74"/>
      <c r="N660" s="74"/>
      <c r="O660" s="74"/>
      <c r="P660" s="74"/>
      <c r="Q660" s="74"/>
      <c r="R660" s="74"/>
      <c r="S660" s="74"/>
      <c r="T660" s="74"/>
      <c r="U660" s="74"/>
      <c r="V660" s="74"/>
      <c r="W660" s="74"/>
      <c r="X660" s="74"/>
      <c r="Y660" s="74"/>
      <c r="Z660" s="74"/>
    </row>
    <row r="661" spans="1:26" ht="11.25" customHeight="1">
      <c r="A661" s="74"/>
      <c r="B661" s="74"/>
      <c r="C661" s="74"/>
      <c r="D661" s="74"/>
      <c r="E661" s="74"/>
      <c r="F661" s="74"/>
      <c r="G661" s="74"/>
      <c r="H661" s="74"/>
      <c r="I661" s="74"/>
      <c r="J661" s="74"/>
      <c r="K661" s="74"/>
      <c r="L661" s="74"/>
      <c r="M661" s="74"/>
      <c r="N661" s="74"/>
      <c r="O661" s="74"/>
      <c r="P661" s="74"/>
      <c r="Q661" s="74"/>
      <c r="R661" s="74"/>
      <c r="S661" s="74"/>
      <c r="T661" s="74"/>
      <c r="U661" s="74"/>
      <c r="V661" s="74"/>
      <c r="W661" s="74"/>
      <c r="X661" s="74"/>
      <c r="Y661" s="74"/>
      <c r="Z661" s="74"/>
    </row>
    <row r="662" spans="1:26" ht="11.25" customHeight="1">
      <c r="A662" s="74"/>
      <c r="B662" s="74"/>
      <c r="C662" s="74"/>
      <c r="D662" s="74"/>
      <c r="E662" s="74"/>
      <c r="F662" s="74"/>
      <c r="G662" s="74"/>
      <c r="H662" s="74"/>
      <c r="I662" s="74"/>
      <c r="J662" s="74"/>
      <c r="K662" s="74"/>
      <c r="L662" s="74"/>
      <c r="M662" s="74"/>
      <c r="N662" s="74"/>
      <c r="O662" s="74"/>
      <c r="P662" s="74"/>
      <c r="Q662" s="74"/>
      <c r="R662" s="74"/>
      <c r="S662" s="74"/>
      <c r="T662" s="74"/>
      <c r="U662" s="74"/>
      <c r="V662" s="74"/>
      <c r="W662" s="74"/>
      <c r="X662" s="74"/>
      <c r="Y662" s="74"/>
      <c r="Z662" s="74"/>
    </row>
    <row r="663" spans="1:26" ht="11.25" customHeight="1">
      <c r="A663" s="74"/>
      <c r="B663" s="74"/>
      <c r="C663" s="74"/>
      <c r="D663" s="74"/>
      <c r="E663" s="74"/>
      <c r="F663" s="74"/>
      <c r="G663" s="74"/>
      <c r="H663" s="74"/>
      <c r="I663" s="74"/>
      <c r="J663" s="74"/>
      <c r="K663" s="74"/>
      <c r="L663" s="74"/>
      <c r="M663" s="74"/>
      <c r="N663" s="74"/>
      <c r="O663" s="74"/>
      <c r="P663" s="74"/>
      <c r="Q663" s="74"/>
      <c r="R663" s="74"/>
      <c r="S663" s="74"/>
      <c r="T663" s="74"/>
      <c r="U663" s="74"/>
      <c r="V663" s="74"/>
      <c r="W663" s="74"/>
      <c r="X663" s="74"/>
      <c r="Y663" s="74"/>
      <c r="Z663" s="74"/>
    </row>
    <row r="664" spans="1:26" ht="11.25" customHeight="1">
      <c r="A664" s="74"/>
      <c r="B664" s="74"/>
      <c r="C664" s="74"/>
      <c r="D664" s="74"/>
      <c r="E664" s="74"/>
      <c r="F664" s="74"/>
      <c r="G664" s="74"/>
      <c r="H664" s="74"/>
      <c r="I664" s="74"/>
      <c r="J664" s="74"/>
      <c r="K664" s="74"/>
      <c r="L664" s="74"/>
      <c r="M664" s="74"/>
      <c r="N664" s="74"/>
      <c r="O664" s="74"/>
      <c r="P664" s="74"/>
      <c r="Q664" s="74"/>
      <c r="R664" s="74"/>
      <c r="S664" s="74"/>
      <c r="T664" s="74"/>
      <c r="U664" s="74"/>
      <c r="V664" s="74"/>
      <c r="W664" s="74"/>
      <c r="X664" s="74"/>
      <c r="Y664" s="74"/>
      <c r="Z664" s="74"/>
    </row>
    <row r="665" spans="1:26" ht="11.25" customHeight="1">
      <c r="A665" s="74"/>
      <c r="B665" s="74"/>
      <c r="C665" s="74"/>
      <c r="D665" s="74"/>
      <c r="E665" s="74"/>
      <c r="F665" s="74"/>
      <c r="G665" s="74"/>
      <c r="H665" s="74"/>
      <c r="I665" s="74"/>
      <c r="J665" s="74"/>
      <c r="K665" s="74"/>
      <c r="L665" s="74"/>
      <c r="M665" s="74"/>
      <c r="N665" s="74"/>
      <c r="O665" s="74"/>
      <c r="P665" s="74"/>
      <c r="Q665" s="74"/>
      <c r="R665" s="74"/>
      <c r="S665" s="74"/>
      <c r="T665" s="74"/>
      <c r="U665" s="74"/>
      <c r="V665" s="74"/>
      <c r="W665" s="74"/>
      <c r="X665" s="74"/>
      <c r="Y665" s="74"/>
      <c r="Z665" s="74"/>
    </row>
    <row r="666" spans="1:26" ht="11.25" customHeight="1">
      <c r="A666" s="74"/>
      <c r="B666" s="74"/>
      <c r="C666" s="74"/>
      <c r="D666" s="74"/>
      <c r="E666" s="74"/>
      <c r="F666" s="74"/>
      <c r="G666" s="74"/>
      <c r="H666" s="74"/>
      <c r="I666" s="74"/>
      <c r="J666" s="74"/>
      <c r="K666" s="74"/>
      <c r="L666" s="74"/>
      <c r="M666" s="74"/>
      <c r="N666" s="74"/>
      <c r="O666" s="74"/>
      <c r="P666" s="74"/>
      <c r="Q666" s="74"/>
      <c r="R666" s="74"/>
      <c r="S666" s="74"/>
      <c r="T666" s="74"/>
      <c r="U666" s="74"/>
      <c r="V666" s="74"/>
      <c r="W666" s="74"/>
      <c r="X666" s="74"/>
      <c r="Y666" s="74"/>
      <c r="Z666" s="74"/>
    </row>
    <row r="667" spans="1:26" ht="11.25" customHeight="1">
      <c r="A667" s="74"/>
      <c r="B667" s="74"/>
      <c r="C667" s="74"/>
      <c r="D667" s="74"/>
      <c r="E667" s="74"/>
      <c r="F667" s="74"/>
      <c r="G667" s="74"/>
      <c r="H667" s="74"/>
      <c r="I667" s="74"/>
      <c r="J667" s="74"/>
      <c r="K667" s="74"/>
      <c r="L667" s="74"/>
      <c r="M667" s="74"/>
      <c r="N667" s="74"/>
      <c r="O667" s="74"/>
      <c r="P667" s="74"/>
      <c r="Q667" s="74"/>
      <c r="R667" s="74"/>
      <c r="S667" s="74"/>
      <c r="T667" s="74"/>
      <c r="U667" s="74"/>
      <c r="V667" s="74"/>
      <c r="W667" s="74"/>
      <c r="X667" s="74"/>
      <c r="Y667" s="74"/>
      <c r="Z667" s="74"/>
    </row>
    <row r="668" spans="1:26" ht="11.25" customHeight="1">
      <c r="A668" s="74"/>
      <c r="B668" s="74"/>
      <c r="C668" s="74"/>
      <c r="D668" s="74"/>
      <c r="E668" s="74"/>
      <c r="F668" s="74"/>
      <c r="G668" s="74"/>
      <c r="H668" s="74"/>
      <c r="I668" s="74"/>
      <c r="J668" s="74"/>
      <c r="K668" s="74"/>
      <c r="L668" s="74"/>
      <c r="M668" s="74"/>
      <c r="N668" s="74"/>
      <c r="O668" s="74"/>
      <c r="P668" s="74"/>
      <c r="Q668" s="74"/>
      <c r="R668" s="74"/>
      <c r="S668" s="74"/>
      <c r="T668" s="74"/>
      <c r="U668" s="74"/>
      <c r="V668" s="74"/>
      <c r="W668" s="74"/>
      <c r="X668" s="74"/>
      <c r="Y668" s="74"/>
      <c r="Z668" s="74"/>
    </row>
    <row r="669" spans="1:26" ht="11.25" customHeight="1">
      <c r="A669" s="74"/>
      <c r="B669" s="74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  <c r="S669" s="74"/>
      <c r="T669" s="74"/>
      <c r="U669" s="74"/>
      <c r="V669" s="74"/>
      <c r="W669" s="74"/>
      <c r="X669" s="74"/>
      <c r="Y669" s="74"/>
      <c r="Z669" s="74"/>
    </row>
    <row r="670" spans="1:26" ht="11.25" customHeight="1">
      <c r="A670" s="74"/>
      <c r="B670" s="74"/>
      <c r="C670" s="74"/>
      <c r="D670" s="74"/>
      <c r="E670" s="74"/>
      <c r="F670" s="74"/>
      <c r="G670" s="74"/>
      <c r="H670" s="74"/>
      <c r="I670" s="74"/>
      <c r="J670" s="74"/>
      <c r="K670" s="74"/>
      <c r="L670" s="74"/>
      <c r="M670" s="74"/>
      <c r="N670" s="74"/>
      <c r="O670" s="74"/>
      <c r="P670" s="74"/>
      <c r="Q670" s="74"/>
      <c r="R670" s="74"/>
      <c r="S670" s="74"/>
      <c r="T670" s="74"/>
      <c r="U670" s="74"/>
      <c r="V670" s="74"/>
      <c r="W670" s="74"/>
      <c r="X670" s="74"/>
      <c r="Y670" s="74"/>
      <c r="Z670" s="74"/>
    </row>
    <row r="671" spans="1:26" ht="11.25" customHeight="1">
      <c r="A671" s="74"/>
      <c r="B671" s="74"/>
      <c r="C671" s="74"/>
      <c r="D671" s="74"/>
      <c r="E671" s="74"/>
      <c r="F671" s="74"/>
      <c r="G671" s="74"/>
      <c r="H671" s="74"/>
      <c r="I671" s="74"/>
      <c r="J671" s="74"/>
      <c r="K671" s="74"/>
      <c r="L671" s="74"/>
      <c r="M671" s="74"/>
      <c r="N671" s="74"/>
      <c r="O671" s="74"/>
      <c r="P671" s="74"/>
      <c r="Q671" s="74"/>
      <c r="R671" s="74"/>
      <c r="S671" s="74"/>
      <c r="T671" s="74"/>
      <c r="U671" s="74"/>
      <c r="V671" s="74"/>
      <c r="W671" s="74"/>
      <c r="X671" s="74"/>
      <c r="Y671" s="74"/>
      <c r="Z671" s="74"/>
    </row>
    <row r="672" spans="1:26" ht="11.25" customHeight="1">
      <c r="A672" s="74"/>
      <c r="B672" s="74"/>
      <c r="C672" s="74"/>
      <c r="D672" s="74"/>
      <c r="E672" s="74"/>
      <c r="F672" s="74"/>
      <c r="G672" s="74"/>
      <c r="H672" s="74"/>
      <c r="I672" s="74"/>
      <c r="J672" s="74"/>
      <c r="K672" s="74"/>
      <c r="L672" s="74"/>
      <c r="M672" s="74"/>
      <c r="N672" s="74"/>
      <c r="O672" s="74"/>
      <c r="P672" s="74"/>
      <c r="Q672" s="74"/>
      <c r="R672" s="74"/>
      <c r="S672" s="74"/>
      <c r="T672" s="74"/>
      <c r="U672" s="74"/>
      <c r="V672" s="74"/>
      <c r="W672" s="74"/>
      <c r="X672" s="74"/>
      <c r="Y672" s="74"/>
      <c r="Z672" s="74"/>
    </row>
    <row r="673" spans="1:26" ht="11.25" customHeight="1">
      <c r="A673" s="74"/>
      <c r="B673" s="74"/>
      <c r="C673" s="74"/>
      <c r="D673" s="74"/>
      <c r="E673" s="74"/>
      <c r="F673" s="74"/>
      <c r="G673" s="74"/>
      <c r="H673" s="74"/>
      <c r="I673" s="74"/>
      <c r="J673" s="74"/>
      <c r="K673" s="74"/>
      <c r="L673" s="74"/>
      <c r="M673" s="74"/>
      <c r="N673" s="74"/>
      <c r="O673" s="74"/>
      <c r="P673" s="74"/>
      <c r="Q673" s="74"/>
      <c r="R673" s="74"/>
      <c r="S673" s="74"/>
      <c r="T673" s="74"/>
      <c r="U673" s="74"/>
      <c r="V673" s="74"/>
      <c r="W673" s="74"/>
      <c r="X673" s="74"/>
      <c r="Y673" s="74"/>
      <c r="Z673" s="74"/>
    </row>
    <row r="674" spans="1:26" ht="11.25" customHeight="1">
      <c r="A674" s="74"/>
      <c r="B674" s="74"/>
      <c r="C674" s="74"/>
      <c r="D674" s="74"/>
      <c r="E674" s="74"/>
      <c r="F674" s="74"/>
      <c r="G674" s="74"/>
      <c r="H674" s="74"/>
      <c r="I674" s="74"/>
      <c r="J674" s="74"/>
      <c r="K674" s="74"/>
      <c r="L674" s="74"/>
      <c r="M674" s="74"/>
      <c r="N674" s="74"/>
      <c r="O674" s="74"/>
      <c r="P674" s="74"/>
      <c r="Q674" s="74"/>
      <c r="R674" s="74"/>
      <c r="S674" s="74"/>
      <c r="T674" s="74"/>
      <c r="U674" s="74"/>
      <c r="V674" s="74"/>
      <c r="W674" s="74"/>
      <c r="X674" s="74"/>
      <c r="Y674" s="74"/>
      <c r="Z674" s="74"/>
    </row>
    <row r="675" spans="1:26" ht="11.25" customHeight="1">
      <c r="A675" s="74"/>
      <c r="B675" s="74"/>
      <c r="C675" s="74"/>
      <c r="D675" s="74"/>
      <c r="E675" s="74"/>
      <c r="F675" s="74"/>
      <c r="G675" s="74"/>
      <c r="H675" s="74"/>
      <c r="I675" s="74"/>
      <c r="J675" s="74"/>
      <c r="K675" s="74"/>
      <c r="L675" s="74"/>
      <c r="M675" s="74"/>
      <c r="N675" s="74"/>
      <c r="O675" s="74"/>
      <c r="P675" s="74"/>
      <c r="Q675" s="74"/>
      <c r="R675" s="74"/>
      <c r="S675" s="74"/>
      <c r="T675" s="74"/>
      <c r="U675" s="74"/>
      <c r="V675" s="74"/>
      <c r="W675" s="74"/>
      <c r="X675" s="74"/>
      <c r="Y675" s="74"/>
      <c r="Z675" s="74"/>
    </row>
    <row r="676" spans="1:26" ht="11.25" customHeight="1">
      <c r="A676" s="74"/>
      <c r="B676" s="74"/>
      <c r="C676" s="74"/>
      <c r="D676" s="74"/>
      <c r="E676" s="74"/>
      <c r="F676" s="74"/>
      <c r="G676" s="74"/>
      <c r="H676" s="74"/>
      <c r="I676" s="74"/>
      <c r="J676" s="74"/>
      <c r="K676" s="74"/>
      <c r="L676" s="74"/>
      <c r="M676" s="74"/>
      <c r="N676" s="74"/>
      <c r="O676" s="74"/>
      <c r="P676" s="74"/>
      <c r="Q676" s="74"/>
      <c r="R676" s="74"/>
      <c r="S676" s="74"/>
      <c r="T676" s="74"/>
      <c r="U676" s="74"/>
      <c r="V676" s="74"/>
      <c r="W676" s="74"/>
      <c r="X676" s="74"/>
      <c r="Y676" s="74"/>
      <c r="Z676" s="74"/>
    </row>
    <row r="677" spans="1:26" ht="11.25" customHeight="1">
      <c r="A677" s="74"/>
      <c r="B677" s="74"/>
      <c r="C677" s="74"/>
      <c r="D677" s="74"/>
      <c r="E677" s="74"/>
      <c r="F677" s="74"/>
      <c r="G677" s="74"/>
      <c r="H677" s="74"/>
      <c r="I677" s="74"/>
      <c r="J677" s="74"/>
      <c r="K677" s="74"/>
      <c r="L677" s="74"/>
      <c r="M677" s="74"/>
      <c r="N677" s="74"/>
      <c r="O677" s="74"/>
      <c r="P677" s="74"/>
      <c r="Q677" s="74"/>
      <c r="R677" s="74"/>
      <c r="S677" s="74"/>
      <c r="T677" s="74"/>
      <c r="U677" s="74"/>
      <c r="V677" s="74"/>
      <c r="W677" s="74"/>
      <c r="X677" s="74"/>
      <c r="Y677" s="74"/>
      <c r="Z677" s="74"/>
    </row>
    <row r="678" spans="1:26" ht="11.25" customHeight="1">
      <c r="A678" s="74"/>
      <c r="B678" s="74"/>
      <c r="C678" s="74"/>
      <c r="D678" s="74"/>
      <c r="E678" s="74"/>
      <c r="F678" s="74"/>
      <c r="G678" s="74"/>
      <c r="H678" s="74"/>
      <c r="I678" s="74"/>
      <c r="J678" s="74"/>
      <c r="K678" s="74"/>
      <c r="L678" s="74"/>
      <c r="M678" s="74"/>
      <c r="N678" s="74"/>
      <c r="O678" s="74"/>
      <c r="P678" s="74"/>
      <c r="Q678" s="74"/>
      <c r="R678" s="74"/>
      <c r="S678" s="74"/>
      <c r="T678" s="74"/>
      <c r="U678" s="74"/>
      <c r="V678" s="74"/>
      <c r="W678" s="74"/>
      <c r="X678" s="74"/>
      <c r="Y678" s="74"/>
      <c r="Z678" s="74"/>
    </row>
    <row r="679" spans="1:26" ht="11.25" customHeight="1">
      <c r="A679" s="74"/>
      <c r="B679" s="74"/>
      <c r="C679" s="74"/>
      <c r="D679" s="74"/>
      <c r="E679" s="74"/>
      <c r="F679" s="74"/>
      <c r="G679" s="74"/>
      <c r="H679" s="74"/>
      <c r="I679" s="74"/>
      <c r="J679" s="74"/>
      <c r="K679" s="74"/>
      <c r="L679" s="74"/>
      <c r="M679" s="74"/>
      <c r="N679" s="74"/>
      <c r="O679" s="74"/>
      <c r="P679" s="74"/>
      <c r="Q679" s="74"/>
      <c r="R679" s="74"/>
      <c r="S679" s="74"/>
      <c r="T679" s="74"/>
      <c r="U679" s="74"/>
      <c r="V679" s="74"/>
      <c r="W679" s="74"/>
      <c r="X679" s="74"/>
      <c r="Y679" s="74"/>
      <c r="Z679" s="74"/>
    </row>
    <row r="680" spans="1:26" ht="11.25" customHeight="1">
      <c r="A680" s="74"/>
      <c r="B680" s="74"/>
      <c r="C680" s="74"/>
      <c r="D680" s="74"/>
      <c r="E680" s="74"/>
      <c r="F680" s="74"/>
      <c r="G680" s="74"/>
      <c r="H680" s="74"/>
      <c r="I680" s="74"/>
      <c r="J680" s="74"/>
      <c r="K680" s="74"/>
      <c r="L680" s="74"/>
      <c r="M680" s="74"/>
      <c r="N680" s="74"/>
      <c r="O680" s="74"/>
      <c r="P680" s="74"/>
      <c r="Q680" s="74"/>
      <c r="R680" s="74"/>
      <c r="S680" s="74"/>
      <c r="T680" s="74"/>
      <c r="U680" s="74"/>
      <c r="V680" s="74"/>
      <c r="W680" s="74"/>
      <c r="X680" s="74"/>
      <c r="Y680" s="74"/>
      <c r="Z680" s="74"/>
    </row>
    <row r="681" spans="1:26" ht="11.25" customHeight="1">
      <c r="A681" s="74"/>
      <c r="B681" s="74"/>
      <c r="C681" s="74"/>
      <c r="D681" s="74"/>
      <c r="E681" s="74"/>
      <c r="F681" s="74"/>
      <c r="G681" s="74"/>
      <c r="H681" s="74"/>
      <c r="I681" s="74"/>
      <c r="J681" s="74"/>
      <c r="K681" s="74"/>
      <c r="L681" s="74"/>
      <c r="M681" s="74"/>
      <c r="N681" s="74"/>
      <c r="O681" s="74"/>
      <c r="P681" s="74"/>
      <c r="Q681" s="74"/>
      <c r="R681" s="74"/>
      <c r="S681" s="74"/>
      <c r="T681" s="74"/>
      <c r="U681" s="74"/>
      <c r="V681" s="74"/>
      <c r="W681" s="74"/>
      <c r="X681" s="74"/>
      <c r="Y681" s="74"/>
      <c r="Z681" s="74"/>
    </row>
    <row r="682" spans="1:26" ht="11.25" customHeight="1">
      <c r="A682" s="74"/>
      <c r="B682" s="74"/>
      <c r="C682" s="74"/>
      <c r="D682" s="74"/>
      <c r="E682" s="74"/>
      <c r="F682" s="74"/>
      <c r="G682" s="74"/>
      <c r="H682" s="74"/>
      <c r="I682" s="74"/>
      <c r="J682" s="74"/>
      <c r="K682" s="74"/>
      <c r="L682" s="74"/>
      <c r="M682" s="74"/>
      <c r="N682" s="74"/>
      <c r="O682" s="74"/>
      <c r="P682" s="74"/>
      <c r="Q682" s="74"/>
      <c r="R682" s="74"/>
      <c r="S682" s="74"/>
      <c r="T682" s="74"/>
      <c r="U682" s="74"/>
      <c r="V682" s="74"/>
      <c r="W682" s="74"/>
      <c r="X682" s="74"/>
      <c r="Y682" s="74"/>
      <c r="Z682" s="74"/>
    </row>
    <row r="683" spans="1:26" ht="11.25" customHeight="1">
      <c r="A683" s="74"/>
      <c r="B683" s="74"/>
      <c r="C683" s="74"/>
      <c r="D683" s="74"/>
      <c r="E683" s="74"/>
      <c r="F683" s="74"/>
      <c r="G683" s="74"/>
      <c r="H683" s="74"/>
      <c r="I683" s="74"/>
      <c r="J683" s="74"/>
      <c r="K683" s="74"/>
      <c r="L683" s="74"/>
      <c r="M683" s="74"/>
      <c r="N683" s="74"/>
      <c r="O683" s="74"/>
      <c r="P683" s="74"/>
      <c r="Q683" s="74"/>
      <c r="R683" s="74"/>
      <c r="S683" s="74"/>
      <c r="T683" s="74"/>
      <c r="U683" s="74"/>
      <c r="V683" s="74"/>
      <c r="W683" s="74"/>
      <c r="X683" s="74"/>
      <c r="Y683" s="74"/>
      <c r="Z683" s="74"/>
    </row>
    <row r="684" spans="1:26" ht="11.25" customHeight="1">
      <c r="A684" s="74"/>
      <c r="B684" s="74"/>
      <c r="C684" s="74"/>
      <c r="D684" s="74"/>
      <c r="E684" s="74"/>
      <c r="F684" s="74"/>
      <c r="G684" s="74"/>
      <c r="H684" s="74"/>
      <c r="I684" s="74"/>
      <c r="J684" s="74"/>
      <c r="K684" s="74"/>
      <c r="L684" s="74"/>
      <c r="M684" s="74"/>
      <c r="N684" s="74"/>
      <c r="O684" s="74"/>
      <c r="P684" s="74"/>
      <c r="Q684" s="74"/>
      <c r="R684" s="74"/>
      <c r="S684" s="74"/>
      <c r="T684" s="74"/>
      <c r="U684" s="74"/>
      <c r="V684" s="74"/>
      <c r="W684" s="74"/>
      <c r="X684" s="74"/>
      <c r="Y684" s="74"/>
      <c r="Z684" s="74"/>
    </row>
    <row r="685" spans="1:26" ht="11.25" customHeight="1">
      <c r="A685" s="74"/>
      <c r="B685" s="74"/>
      <c r="C685" s="74"/>
      <c r="D685" s="74"/>
      <c r="E685" s="74"/>
      <c r="F685" s="74"/>
      <c r="G685" s="74"/>
      <c r="H685" s="74"/>
      <c r="I685" s="74"/>
      <c r="J685" s="74"/>
      <c r="K685" s="74"/>
      <c r="L685" s="74"/>
      <c r="M685" s="74"/>
      <c r="N685" s="74"/>
      <c r="O685" s="74"/>
      <c r="P685" s="74"/>
      <c r="Q685" s="74"/>
      <c r="R685" s="74"/>
      <c r="S685" s="74"/>
      <c r="T685" s="74"/>
      <c r="U685" s="74"/>
      <c r="V685" s="74"/>
      <c r="W685" s="74"/>
      <c r="X685" s="74"/>
      <c r="Y685" s="74"/>
      <c r="Z685" s="74"/>
    </row>
    <row r="686" spans="1:26" ht="11.25" customHeight="1">
      <c r="A686" s="74"/>
      <c r="B686" s="74"/>
      <c r="C686" s="74"/>
      <c r="D686" s="74"/>
      <c r="E686" s="74"/>
      <c r="F686" s="74"/>
      <c r="G686" s="74"/>
      <c r="H686" s="74"/>
      <c r="I686" s="74"/>
      <c r="J686" s="74"/>
      <c r="K686" s="74"/>
      <c r="L686" s="74"/>
      <c r="M686" s="74"/>
      <c r="N686" s="74"/>
      <c r="O686" s="74"/>
      <c r="P686" s="74"/>
      <c r="Q686" s="74"/>
      <c r="R686" s="74"/>
      <c r="S686" s="74"/>
      <c r="T686" s="74"/>
      <c r="U686" s="74"/>
      <c r="V686" s="74"/>
      <c r="W686" s="74"/>
      <c r="X686" s="74"/>
      <c r="Y686" s="74"/>
      <c r="Z686" s="74"/>
    </row>
    <row r="687" spans="1:26" ht="11.25" customHeight="1">
      <c r="A687" s="74"/>
      <c r="B687" s="74"/>
      <c r="C687" s="74"/>
      <c r="D687" s="74"/>
      <c r="E687" s="74"/>
      <c r="F687" s="74"/>
      <c r="G687" s="74"/>
      <c r="H687" s="74"/>
      <c r="I687" s="74"/>
      <c r="J687" s="74"/>
      <c r="K687" s="74"/>
      <c r="L687" s="74"/>
      <c r="M687" s="74"/>
      <c r="N687" s="74"/>
      <c r="O687" s="74"/>
      <c r="P687" s="74"/>
      <c r="Q687" s="74"/>
      <c r="R687" s="74"/>
      <c r="S687" s="74"/>
      <c r="T687" s="74"/>
      <c r="U687" s="74"/>
      <c r="V687" s="74"/>
      <c r="W687" s="74"/>
      <c r="X687" s="74"/>
      <c r="Y687" s="74"/>
      <c r="Z687" s="74"/>
    </row>
    <row r="688" spans="1:26" ht="11.25" customHeight="1">
      <c r="A688" s="74"/>
      <c r="B688" s="74"/>
      <c r="C688" s="74"/>
      <c r="D688" s="74"/>
      <c r="E688" s="74"/>
      <c r="F688" s="74"/>
      <c r="G688" s="74"/>
      <c r="H688" s="74"/>
      <c r="I688" s="74"/>
      <c r="J688" s="74"/>
      <c r="K688" s="74"/>
      <c r="L688" s="74"/>
      <c r="M688" s="74"/>
      <c r="N688" s="74"/>
      <c r="O688" s="74"/>
      <c r="P688" s="74"/>
      <c r="Q688" s="74"/>
      <c r="R688" s="74"/>
      <c r="S688" s="74"/>
      <c r="T688" s="74"/>
      <c r="U688" s="74"/>
      <c r="V688" s="74"/>
      <c r="W688" s="74"/>
      <c r="X688" s="74"/>
      <c r="Y688" s="74"/>
      <c r="Z688" s="74"/>
    </row>
    <row r="689" spans="1:26" ht="11.25" customHeight="1">
      <c r="A689" s="74"/>
      <c r="B689" s="74"/>
      <c r="C689" s="74"/>
      <c r="D689" s="74"/>
      <c r="E689" s="74"/>
      <c r="F689" s="74"/>
      <c r="G689" s="74"/>
      <c r="H689" s="74"/>
      <c r="I689" s="74"/>
      <c r="J689" s="74"/>
      <c r="K689" s="74"/>
      <c r="L689" s="74"/>
      <c r="M689" s="74"/>
      <c r="N689" s="74"/>
      <c r="O689" s="74"/>
      <c r="P689" s="74"/>
      <c r="Q689" s="74"/>
      <c r="R689" s="74"/>
      <c r="S689" s="74"/>
      <c r="T689" s="74"/>
      <c r="U689" s="74"/>
      <c r="V689" s="74"/>
      <c r="W689" s="74"/>
      <c r="X689" s="74"/>
      <c r="Y689" s="74"/>
      <c r="Z689" s="74"/>
    </row>
    <row r="690" spans="1:26" ht="11.25" customHeight="1">
      <c r="A690" s="74"/>
      <c r="B690" s="74"/>
      <c r="C690" s="74"/>
      <c r="D690" s="74"/>
      <c r="E690" s="74"/>
      <c r="F690" s="74"/>
      <c r="G690" s="74"/>
      <c r="H690" s="74"/>
      <c r="I690" s="74"/>
      <c r="J690" s="74"/>
      <c r="K690" s="74"/>
      <c r="L690" s="74"/>
      <c r="M690" s="74"/>
      <c r="N690" s="74"/>
      <c r="O690" s="74"/>
      <c r="P690" s="74"/>
      <c r="Q690" s="74"/>
      <c r="R690" s="74"/>
      <c r="S690" s="74"/>
      <c r="T690" s="74"/>
      <c r="U690" s="74"/>
      <c r="V690" s="74"/>
      <c r="W690" s="74"/>
      <c r="X690" s="74"/>
      <c r="Y690" s="74"/>
      <c r="Z690" s="74"/>
    </row>
    <row r="691" spans="1:26" ht="11.25" customHeight="1">
      <c r="A691" s="74"/>
      <c r="B691" s="74"/>
      <c r="C691" s="74"/>
      <c r="D691" s="74"/>
      <c r="E691" s="74"/>
      <c r="F691" s="74"/>
      <c r="G691" s="74"/>
      <c r="H691" s="74"/>
      <c r="I691" s="74"/>
      <c r="J691" s="74"/>
      <c r="K691" s="74"/>
      <c r="L691" s="74"/>
      <c r="M691" s="74"/>
      <c r="N691" s="74"/>
      <c r="O691" s="74"/>
      <c r="P691" s="74"/>
      <c r="Q691" s="74"/>
      <c r="R691" s="74"/>
      <c r="S691" s="74"/>
      <c r="T691" s="74"/>
      <c r="U691" s="74"/>
      <c r="V691" s="74"/>
      <c r="W691" s="74"/>
      <c r="X691" s="74"/>
      <c r="Y691" s="74"/>
      <c r="Z691" s="74"/>
    </row>
    <row r="692" spans="1:26" ht="11.25" customHeight="1">
      <c r="A692" s="74"/>
      <c r="B692" s="74"/>
      <c r="C692" s="74"/>
      <c r="D692" s="74"/>
      <c r="E692" s="74"/>
      <c r="F692" s="74"/>
      <c r="G692" s="74"/>
      <c r="H692" s="74"/>
      <c r="I692" s="74"/>
      <c r="J692" s="74"/>
      <c r="K692" s="74"/>
      <c r="L692" s="74"/>
      <c r="M692" s="74"/>
      <c r="N692" s="74"/>
      <c r="O692" s="74"/>
      <c r="P692" s="74"/>
      <c r="Q692" s="74"/>
      <c r="R692" s="74"/>
      <c r="S692" s="74"/>
      <c r="T692" s="74"/>
      <c r="U692" s="74"/>
      <c r="V692" s="74"/>
      <c r="W692" s="74"/>
      <c r="X692" s="74"/>
      <c r="Y692" s="74"/>
      <c r="Z692" s="74"/>
    </row>
    <row r="693" spans="1:26" ht="11.25" customHeight="1">
      <c r="A693" s="74"/>
      <c r="B693" s="74"/>
      <c r="C693" s="74"/>
      <c r="D693" s="74"/>
      <c r="E693" s="74"/>
      <c r="F693" s="74"/>
      <c r="G693" s="74"/>
      <c r="H693" s="74"/>
      <c r="I693" s="74"/>
      <c r="J693" s="74"/>
      <c r="K693" s="74"/>
      <c r="L693" s="74"/>
      <c r="M693" s="74"/>
      <c r="N693" s="74"/>
      <c r="O693" s="74"/>
      <c r="P693" s="74"/>
      <c r="Q693" s="74"/>
      <c r="R693" s="74"/>
      <c r="S693" s="74"/>
      <c r="T693" s="74"/>
      <c r="U693" s="74"/>
      <c r="V693" s="74"/>
      <c r="W693" s="74"/>
      <c r="X693" s="74"/>
      <c r="Y693" s="74"/>
      <c r="Z693" s="74"/>
    </row>
    <row r="694" spans="1:26" ht="11.25" customHeight="1">
      <c r="A694" s="74"/>
      <c r="B694" s="74"/>
      <c r="C694" s="74"/>
      <c r="D694" s="74"/>
      <c r="E694" s="74"/>
      <c r="F694" s="74"/>
      <c r="G694" s="74"/>
      <c r="H694" s="74"/>
      <c r="I694" s="74"/>
      <c r="J694" s="74"/>
      <c r="K694" s="74"/>
      <c r="L694" s="74"/>
      <c r="M694" s="74"/>
      <c r="N694" s="74"/>
      <c r="O694" s="74"/>
      <c r="P694" s="74"/>
      <c r="Q694" s="74"/>
      <c r="R694" s="74"/>
      <c r="S694" s="74"/>
      <c r="T694" s="74"/>
      <c r="U694" s="74"/>
      <c r="V694" s="74"/>
      <c r="W694" s="74"/>
      <c r="X694" s="74"/>
      <c r="Y694" s="74"/>
      <c r="Z694" s="74"/>
    </row>
    <row r="695" spans="1:26" ht="11.25" customHeight="1">
      <c r="A695" s="74"/>
      <c r="B695" s="74"/>
      <c r="C695" s="74"/>
      <c r="D695" s="74"/>
      <c r="E695" s="74"/>
      <c r="F695" s="74"/>
      <c r="G695" s="74"/>
      <c r="H695" s="74"/>
      <c r="I695" s="74"/>
      <c r="J695" s="74"/>
      <c r="K695" s="74"/>
      <c r="L695" s="74"/>
      <c r="M695" s="74"/>
      <c r="N695" s="74"/>
      <c r="O695" s="74"/>
      <c r="P695" s="74"/>
      <c r="Q695" s="74"/>
      <c r="R695" s="74"/>
      <c r="S695" s="74"/>
      <c r="T695" s="74"/>
      <c r="U695" s="74"/>
      <c r="V695" s="74"/>
      <c r="W695" s="74"/>
      <c r="X695" s="74"/>
      <c r="Y695" s="74"/>
      <c r="Z695" s="74"/>
    </row>
    <row r="696" spans="1:26" ht="11.25" customHeight="1">
      <c r="A696" s="74"/>
      <c r="B696" s="74"/>
      <c r="C696" s="74"/>
      <c r="D696" s="74"/>
      <c r="E696" s="74"/>
      <c r="F696" s="74"/>
      <c r="G696" s="74"/>
      <c r="H696" s="74"/>
      <c r="I696" s="74"/>
      <c r="J696" s="74"/>
      <c r="K696" s="74"/>
      <c r="L696" s="74"/>
      <c r="M696" s="74"/>
      <c r="N696" s="74"/>
      <c r="O696" s="74"/>
      <c r="P696" s="74"/>
      <c r="Q696" s="74"/>
      <c r="R696" s="74"/>
      <c r="S696" s="74"/>
      <c r="T696" s="74"/>
      <c r="U696" s="74"/>
      <c r="V696" s="74"/>
      <c r="W696" s="74"/>
      <c r="X696" s="74"/>
      <c r="Y696" s="74"/>
      <c r="Z696" s="74"/>
    </row>
    <row r="697" spans="1:26" ht="11.25" customHeight="1">
      <c r="A697" s="74"/>
      <c r="B697" s="74"/>
      <c r="C697" s="74"/>
      <c r="D697" s="74"/>
      <c r="E697" s="74"/>
      <c r="F697" s="74"/>
      <c r="G697" s="74"/>
      <c r="H697" s="74"/>
      <c r="I697" s="74"/>
      <c r="J697" s="74"/>
      <c r="K697" s="74"/>
      <c r="L697" s="74"/>
      <c r="M697" s="74"/>
      <c r="N697" s="74"/>
      <c r="O697" s="74"/>
      <c r="P697" s="74"/>
      <c r="Q697" s="74"/>
      <c r="R697" s="74"/>
      <c r="S697" s="74"/>
      <c r="T697" s="74"/>
      <c r="U697" s="74"/>
      <c r="V697" s="74"/>
      <c r="W697" s="74"/>
      <c r="X697" s="74"/>
      <c r="Y697" s="74"/>
      <c r="Z697" s="74"/>
    </row>
    <row r="698" spans="1:26" ht="11.25" customHeight="1">
      <c r="A698" s="74"/>
      <c r="B698" s="74"/>
      <c r="C698" s="74"/>
      <c r="D698" s="74"/>
      <c r="E698" s="74"/>
      <c r="F698" s="74"/>
      <c r="G698" s="74"/>
      <c r="H698" s="74"/>
      <c r="I698" s="74"/>
      <c r="J698" s="74"/>
      <c r="K698" s="74"/>
      <c r="L698" s="74"/>
      <c r="M698" s="74"/>
      <c r="N698" s="74"/>
      <c r="O698" s="74"/>
      <c r="P698" s="74"/>
      <c r="Q698" s="74"/>
      <c r="R698" s="74"/>
      <c r="S698" s="74"/>
      <c r="T698" s="74"/>
      <c r="U698" s="74"/>
      <c r="V698" s="74"/>
      <c r="W698" s="74"/>
      <c r="X698" s="74"/>
      <c r="Y698" s="74"/>
      <c r="Z698" s="74"/>
    </row>
    <row r="699" spans="1:26" ht="11.25" customHeight="1">
      <c r="A699" s="74"/>
      <c r="B699" s="74"/>
      <c r="C699" s="74"/>
      <c r="D699" s="74"/>
      <c r="E699" s="74"/>
      <c r="F699" s="74"/>
      <c r="G699" s="74"/>
      <c r="H699" s="74"/>
      <c r="I699" s="74"/>
      <c r="J699" s="74"/>
      <c r="K699" s="74"/>
      <c r="L699" s="74"/>
      <c r="M699" s="74"/>
      <c r="N699" s="74"/>
      <c r="O699" s="74"/>
      <c r="P699" s="74"/>
      <c r="Q699" s="74"/>
      <c r="R699" s="74"/>
      <c r="S699" s="74"/>
      <c r="T699" s="74"/>
      <c r="U699" s="74"/>
      <c r="V699" s="74"/>
      <c r="W699" s="74"/>
      <c r="X699" s="74"/>
      <c r="Y699" s="74"/>
      <c r="Z699" s="74"/>
    </row>
    <row r="700" spans="1:26" ht="11.25" customHeight="1">
      <c r="A700" s="74"/>
      <c r="B700" s="74"/>
      <c r="C700" s="74"/>
      <c r="D700" s="74"/>
      <c r="E700" s="74"/>
      <c r="F700" s="74"/>
      <c r="G700" s="74"/>
      <c r="H700" s="74"/>
      <c r="I700" s="74"/>
      <c r="J700" s="74"/>
      <c r="K700" s="74"/>
      <c r="L700" s="74"/>
      <c r="M700" s="74"/>
      <c r="N700" s="74"/>
      <c r="O700" s="74"/>
      <c r="P700" s="74"/>
      <c r="Q700" s="74"/>
      <c r="R700" s="74"/>
      <c r="S700" s="74"/>
      <c r="T700" s="74"/>
      <c r="U700" s="74"/>
      <c r="V700" s="74"/>
      <c r="W700" s="74"/>
      <c r="X700" s="74"/>
      <c r="Y700" s="74"/>
      <c r="Z700" s="74"/>
    </row>
    <row r="701" spans="1:26" ht="11.25" customHeight="1">
      <c r="A701" s="74"/>
      <c r="B701" s="74"/>
      <c r="C701" s="74"/>
      <c r="D701" s="74"/>
      <c r="E701" s="74"/>
      <c r="F701" s="74"/>
      <c r="G701" s="74"/>
      <c r="H701" s="74"/>
      <c r="I701" s="74"/>
      <c r="J701" s="74"/>
      <c r="K701" s="74"/>
      <c r="L701" s="74"/>
      <c r="M701" s="74"/>
      <c r="N701" s="74"/>
      <c r="O701" s="74"/>
      <c r="P701" s="74"/>
      <c r="Q701" s="74"/>
      <c r="R701" s="74"/>
      <c r="S701" s="74"/>
      <c r="T701" s="74"/>
      <c r="U701" s="74"/>
      <c r="V701" s="74"/>
      <c r="W701" s="74"/>
      <c r="X701" s="74"/>
      <c r="Y701" s="74"/>
      <c r="Z701" s="74"/>
    </row>
    <row r="702" spans="1:26" ht="11.25" customHeight="1">
      <c r="A702" s="74"/>
      <c r="B702" s="74"/>
      <c r="C702" s="74"/>
      <c r="D702" s="74"/>
      <c r="E702" s="74"/>
      <c r="F702" s="74"/>
      <c r="G702" s="74"/>
      <c r="H702" s="74"/>
      <c r="I702" s="74"/>
      <c r="J702" s="74"/>
      <c r="K702" s="74"/>
      <c r="L702" s="74"/>
      <c r="M702" s="74"/>
      <c r="N702" s="74"/>
      <c r="O702" s="74"/>
      <c r="P702" s="74"/>
      <c r="Q702" s="74"/>
      <c r="R702" s="74"/>
      <c r="S702" s="74"/>
      <c r="T702" s="74"/>
      <c r="U702" s="74"/>
      <c r="V702" s="74"/>
      <c r="W702" s="74"/>
      <c r="X702" s="74"/>
      <c r="Y702" s="74"/>
      <c r="Z702" s="74"/>
    </row>
    <row r="703" spans="1:26" ht="11.25" customHeight="1">
      <c r="A703" s="74"/>
      <c r="B703" s="74"/>
      <c r="C703" s="74"/>
      <c r="D703" s="74"/>
      <c r="E703" s="74"/>
      <c r="F703" s="74"/>
      <c r="G703" s="74"/>
      <c r="H703" s="74"/>
      <c r="I703" s="74"/>
      <c r="J703" s="74"/>
      <c r="K703" s="74"/>
      <c r="L703" s="74"/>
      <c r="M703" s="74"/>
      <c r="N703" s="74"/>
      <c r="O703" s="74"/>
      <c r="P703" s="74"/>
      <c r="Q703" s="74"/>
      <c r="R703" s="74"/>
      <c r="S703" s="74"/>
      <c r="T703" s="74"/>
      <c r="U703" s="74"/>
      <c r="V703" s="74"/>
      <c r="W703" s="74"/>
      <c r="X703" s="74"/>
      <c r="Y703" s="74"/>
      <c r="Z703" s="74"/>
    </row>
    <row r="704" spans="1:26" ht="11.25" customHeight="1">
      <c r="A704" s="74"/>
      <c r="B704" s="74"/>
      <c r="C704" s="74"/>
      <c r="D704" s="74"/>
      <c r="E704" s="74"/>
      <c r="F704" s="74"/>
      <c r="G704" s="74"/>
      <c r="H704" s="74"/>
      <c r="I704" s="74"/>
      <c r="J704" s="74"/>
      <c r="K704" s="74"/>
      <c r="L704" s="74"/>
      <c r="M704" s="74"/>
      <c r="N704" s="74"/>
      <c r="O704" s="74"/>
      <c r="P704" s="74"/>
      <c r="Q704" s="74"/>
      <c r="R704" s="74"/>
      <c r="S704" s="74"/>
      <c r="T704" s="74"/>
      <c r="U704" s="74"/>
      <c r="V704" s="74"/>
      <c r="W704" s="74"/>
      <c r="X704" s="74"/>
      <c r="Y704" s="74"/>
      <c r="Z704" s="74"/>
    </row>
    <row r="705" spans="1:26" ht="11.25" customHeight="1">
      <c r="A705" s="74"/>
      <c r="B705" s="74"/>
      <c r="C705" s="74"/>
      <c r="D705" s="74"/>
      <c r="E705" s="74"/>
      <c r="F705" s="74"/>
      <c r="G705" s="74"/>
      <c r="H705" s="74"/>
      <c r="I705" s="74"/>
      <c r="J705" s="74"/>
      <c r="K705" s="74"/>
      <c r="L705" s="74"/>
      <c r="M705" s="74"/>
      <c r="N705" s="74"/>
      <c r="O705" s="74"/>
      <c r="P705" s="74"/>
      <c r="Q705" s="74"/>
      <c r="R705" s="74"/>
      <c r="S705" s="74"/>
      <c r="T705" s="74"/>
      <c r="U705" s="74"/>
      <c r="V705" s="74"/>
      <c r="W705" s="74"/>
      <c r="X705" s="74"/>
      <c r="Y705" s="74"/>
      <c r="Z705" s="74"/>
    </row>
    <row r="706" spans="1:26" ht="11.25" customHeight="1">
      <c r="A706" s="74"/>
      <c r="B706" s="74"/>
      <c r="C706" s="74"/>
      <c r="D706" s="74"/>
      <c r="E706" s="74"/>
      <c r="F706" s="74"/>
      <c r="G706" s="74"/>
      <c r="H706" s="74"/>
      <c r="I706" s="74"/>
      <c r="J706" s="74"/>
      <c r="K706" s="74"/>
      <c r="L706" s="74"/>
      <c r="M706" s="74"/>
      <c r="N706" s="74"/>
      <c r="O706" s="74"/>
      <c r="P706" s="74"/>
      <c r="Q706" s="74"/>
      <c r="R706" s="74"/>
      <c r="S706" s="74"/>
      <c r="T706" s="74"/>
      <c r="U706" s="74"/>
      <c r="V706" s="74"/>
      <c r="W706" s="74"/>
      <c r="X706" s="74"/>
      <c r="Y706" s="74"/>
      <c r="Z706" s="74"/>
    </row>
    <row r="707" spans="1:26" ht="11.25" customHeight="1">
      <c r="A707" s="74"/>
      <c r="B707" s="74"/>
      <c r="C707" s="74"/>
      <c r="D707" s="74"/>
      <c r="E707" s="74"/>
      <c r="F707" s="74"/>
      <c r="G707" s="74"/>
      <c r="H707" s="74"/>
      <c r="I707" s="74"/>
      <c r="J707" s="74"/>
      <c r="K707" s="74"/>
      <c r="L707" s="74"/>
      <c r="M707" s="74"/>
      <c r="N707" s="74"/>
      <c r="O707" s="74"/>
      <c r="P707" s="74"/>
      <c r="Q707" s="74"/>
      <c r="R707" s="74"/>
      <c r="S707" s="74"/>
      <c r="T707" s="74"/>
      <c r="U707" s="74"/>
      <c r="V707" s="74"/>
      <c r="W707" s="74"/>
      <c r="X707" s="74"/>
      <c r="Y707" s="74"/>
      <c r="Z707" s="74"/>
    </row>
    <row r="708" spans="1:26" ht="11.25" customHeight="1">
      <c r="A708" s="74"/>
      <c r="B708" s="74"/>
      <c r="C708" s="74"/>
      <c r="D708" s="74"/>
      <c r="E708" s="74"/>
      <c r="F708" s="74"/>
      <c r="G708" s="74"/>
      <c r="H708" s="74"/>
      <c r="I708" s="74"/>
      <c r="J708" s="74"/>
      <c r="K708" s="74"/>
      <c r="L708" s="74"/>
      <c r="M708" s="74"/>
      <c r="N708" s="74"/>
      <c r="O708" s="74"/>
      <c r="P708" s="74"/>
      <c r="Q708" s="74"/>
      <c r="R708" s="74"/>
      <c r="S708" s="74"/>
      <c r="T708" s="74"/>
      <c r="U708" s="74"/>
      <c r="V708" s="74"/>
      <c r="W708" s="74"/>
      <c r="X708" s="74"/>
      <c r="Y708" s="74"/>
      <c r="Z708" s="74"/>
    </row>
    <row r="709" spans="1:26" ht="11.25" customHeight="1">
      <c r="A709" s="74"/>
      <c r="B709" s="74"/>
      <c r="C709" s="74"/>
      <c r="D709" s="74"/>
      <c r="E709" s="74"/>
      <c r="F709" s="74"/>
      <c r="G709" s="74"/>
      <c r="H709" s="74"/>
      <c r="I709" s="74"/>
      <c r="J709" s="74"/>
      <c r="K709" s="74"/>
      <c r="L709" s="74"/>
      <c r="M709" s="74"/>
      <c r="N709" s="74"/>
      <c r="O709" s="74"/>
      <c r="P709" s="74"/>
      <c r="Q709" s="74"/>
      <c r="R709" s="74"/>
      <c r="S709" s="74"/>
      <c r="T709" s="74"/>
      <c r="U709" s="74"/>
      <c r="V709" s="74"/>
      <c r="W709" s="74"/>
      <c r="X709" s="74"/>
      <c r="Y709" s="74"/>
      <c r="Z709" s="74"/>
    </row>
    <row r="710" spans="1:26" ht="11.25" customHeight="1">
      <c r="A710" s="74"/>
      <c r="B710" s="74"/>
      <c r="C710" s="74"/>
      <c r="D710" s="74"/>
      <c r="E710" s="74"/>
      <c r="F710" s="74"/>
      <c r="G710" s="74"/>
      <c r="H710" s="74"/>
      <c r="I710" s="74"/>
      <c r="J710" s="74"/>
      <c r="K710" s="74"/>
      <c r="L710" s="74"/>
      <c r="M710" s="74"/>
      <c r="N710" s="74"/>
      <c r="O710" s="74"/>
      <c r="P710" s="74"/>
      <c r="Q710" s="74"/>
      <c r="R710" s="74"/>
      <c r="S710" s="74"/>
      <c r="T710" s="74"/>
      <c r="U710" s="74"/>
      <c r="V710" s="74"/>
      <c r="W710" s="74"/>
      <c r="X710" s="74"/>
      <c r="Y710" s="74"/>
      <c r="Z710" s="74"/>
    </row>
    <row r="711" spans="1:26" ht="11.25" customHeight="1">
      <c r="A711" s="74"/>
      <c r="B711" s="74"/>
      <c r="C711" s="74"/>
      <c r="D711" s="74"/>
      <c r="E711" s="74"/>
      <c r="F711" s="74"/>
      <c r="G711" s="74"/>
      <c r="H711" s="74"/>
      <c r="I711" s="74"/>
      <c r="J711" s="74"/>
      <c r="K711" s="74"/>
      <c r="L711" s="74"/>
      <c r="M711" s="74"/>
      <c r="N711" s="74"/>
      <c r="O711" s="74"/>
      <c r="P711" s="74"/>
      <c r="Q711" s="74"/>
      <c r="R711" s="74"/>
      <c r="S711" s="74"/>
      <c r="T711" s="74"/>
      <c r="U711" s="74"/>
      <c r="V711" s="74"/>
      <c r="W711" s="74"/>
      <c r="X711" s="74"/>
      <c r="Y711" s="74"/>
      <c r="Z711" s="74"/>
    </row>
    <row r="712" spans="1:26" ht="11.25" customHeight="1">
      <c r="A712" s="74"/>
      <c r="B712" s="74"/>
      <c r="C712" s="74"/>
      <c r="D712" s="74"/>
      <c r="E712" s="74"/>
      <c r="F712" s="74"/>
      <c r="G712" s="74"/>
      <c r="H712" s="74"/>
      <c r="I712" s="74"/>
      <c r="J712" s="74"/>
      <c r="K712" s="74"/>
      <c r="L712" s="74"/>
      <c r="M712" s="74"/>
      <c r="N712" s="74"/>
      <c r="O712" s="74"/>
      <c r="P712" s="74"/>
      <c r="Q712" s="74"/>
      <c r="R712" s="74"/>
      <c r="S712" s="74"/>
      <c r="T712" s="74"/>
      <c r="U712" s="74"/>
      <c r="V712" s="74"/>
      <c r="W712" s="74"/>
      <c r="X712" s="74"/>
      <c r="Y712" s="74"/>
      <c r="Z712" s="74"/>
    </row>
    <row r="713" spans="1:26" ht="11.25" customHeight="1">
      <c r="A713" s="74"/>
      <c r="B713" s="74"/>
      <c r="C713" s="74"/>
      <c r="D713" s="74"/>
      <c r="E713" s="74"/>
      <c r="F713" s="74"/>
      <c r="G713" s="74"/>
      <c r="H713" s="74"/>
      <c r="I713" s="74"/>
      <c r="J713" s="74"/>
      <c r="K713" s="74"/>
      <c r="L713" s="74"/>
      <c r="M713" s="74"/>
      <c r="N713" s="74"/>
      <c r="O713" s="74"/>
      <c r="P713" s="74"/>
      <c r="Q713" s="74"/>
      <c r="R713" s="74"/>
      <c r="S713" s="74"/>
      <c r="T713" s="74"/>
      <c r="U713" s="74"/>
      <c r="V713" s="74"/>
      <c r="W713" s="74"/>
      <c r="X713" s="74"/>
      <c r="Y713" s="74"/>
      <c r="Z713" s="74"/>
    </row>
    <row r="714" spans="1:26" ht="11.25" customHeight="1">
      <c r="A714" s="74"/>
      <c r="B714" s="74"/>
      <c r="C714" s="74"/>
      <c r="D714" s="74"/>
      <c r="E714" s="74"/>
      <c r="F714" s="74"/>
      <c r="G714" s="74"/>
      <c r="H714" s="74"/>
      <c r="I714" s="74"/>
      <c r="J714" s="74"/>
      <c r="K714" s="74"/>
      <c r="L714" s="74"/>
      <c r="M714" s="74"/>
      <c r="N714" s="74"/>
      <c r="O714" s="74"/>
      <c r="P714" s="74"/>
      <c r="Q714" s="74"/>
      <c r="R714" s="74"/>
      <c r="S714" s="74"/>
      <c r="T714" s="74"/>
      <c r="U714" s="74"/>
      <c r="V714" s="74"/>
      <c r="W714" s="74"/>
      <c r="X714" s="74"/>
      <c r="Y714" s="74"/>
      <c r="Z714" s="74"/>
    </row>
    <row r="715" spans="1:26" ht="11.25" customHeight="1">
      <c r="A715" s="74"/>
      <c r="B715" s="74"/>
      <c r="C715" s="74"/>
      <c r="D715" s="74"/>
      <c r="E715" s="74"/>
      <c r="F715" s="74"/>
      <c r="G715" s="74"/>
      <c r="H715" s="74"/>
      <c r="I715" s="74"/>
      <c r="J715" s="74"/>
      <c r="K715" s="74"/>
      <c r="L715" s="74"/>
      <c r="M715" s="74"/>
      <c r="N715" s="74"/>
      <c r="O715" s="74"/>
      <c r="P715" s="74"/>
      <c r="Q715" s="74"/>
      <c r="R715" s="74"/>
      <c r="S715" s="74"/>
      <c r="T715" s="74"/>
      <c r="U715" s="74"/>
      <c r="V715" s="74"/>
      <c r="W715" s="74"/>
      <c r="X715" s="74"/>
      <c r="Y715" s="74"/>
      <c r="Z715" s="74"/>
    </row>
    <row r="716" spans="1:26" ht="11.25" customHeight="1">
      <c r="A716" s="74"/>
      <c r="B716" s="74"/>
      <c r="C716" s="74"/>
      <c r="D716" s="74"/>
      <c r="E716" s="74"/>
      <c r="F716" s="74"/>
      <c r="G716" s="74"/>
      <c r="H716" s="74"/>
      <c r="I716" s="74"/>
      <c r="J716" s="74"/>
      <c r="K716" s="74"/>
      <c r="L716" s="74"/>
      <c r="M716" s="74"/>
      <c r="N716" s="74"/>
      <c r="O716" s="74"/>
      <c r="P716" s="74"/>
      <c r="Q716" s="74"/>
      <c r="R716" s="74"/>
      <c r="S716" s="74"/>
      <c r="T716" s="74"/>
      <c r="U716" s="74"/>
      <c r="V716" s="74"/>
      <c r="W716" s="74"/>
      <c r="X716" s="74"/>
      <c r="Y716" s="74"/>
      <c r="Z716" s="74"/>
    </row>
    <row r="717" spans="1:26" ht="11.25" customHeight="1">
      <c r="A717" s="74"/>
      <c r="B717" s="74"/>
      <c r="C717" s="74"/>
      <c r="D717" s="74"/>
      <c r="E717" s="74"/>
      <c r="F717" s="74"/>
      <c r="G717" s="74"/>
      <c r="H717" s="74"/>
      <c r="I717" s="74"/>
      <c r="J717" s="74"/>
      <c r="K717" s="74"/>
      <c r="L717" s="74"/>
      <c r="M717" s="74"/>
      <c r="N717" s="74"/>
      <c r="O717" s="74"/>
      <c r="P717" s="74"/>
      <c r="Q717" s="74"/>
      <c r="R717" s="74"/>
      <c r="S717" s="74"/>
      <c r="T717" s="74"/>
      <c r="U717" s="74"/>
      <c r="V717" s="74"/>
      <c r="W717" s="74"/>
      <c r="X717" s="74"/>
      <c r="Y717" s="74"/>
      <c r="Z717" s="74"/>
    </row>
    <row r="718" spans="1:26" ht="11.25" customHeight="1">
      <c r="A718" s="74"/>
      <c r="B718" s="74"/>
      <c r="C718" s="74"/>
      <c r="D718" s="74"/>
      <c r="E718" s="74"/>
      <c r="F718" s="74"/>
      <c r="G718" s="74"/>
      <c r="H718" s="74"/>
      <c r="I718" s="74"/>
      <c r="J718" s="74"/>
      <c r="K718" s="74"/>
      <c r="L718" s="74"/>
      <c r="M718" s="74"/>
      <c r="N718" s="74"/>
      <c r="O718" s="74"/>
      <c r="P718" s="74"/>
      <c r="Q718" s="74"/>
      <c r="R718" s="74"/>
      <c r="S718" s="74"/>
      <c r="T718" s="74"/>
      <c r="U718" s="74"/>
      <c r="V718" s="74"/>
      <c r="W718" s="74"/>
      <c r="X718" s="74"/>
      <c r="Y718" s="74"/>
      <c r="Z718" s="74"/>
    </row>
    <row r="719" spans="1:26" ht="11.25" customHeight="1">
      <c r="A719" s="74"/>
      <c r="B719" s="74"/>
      <c r="C719" s="74"/>
      <c r="D719" s="74"/>
      <c r="E719" s="74"/>
      <c r="F719" s="74"/>
      <c r="G719" s="74"/>
      <c r="H719" s="74"/>
      <c r="I719" s="74"/>
      <c r="J719" s="74"/>
      <c r="K719" s="74"/>
      <c r="L719" s="74"/>
      <c r="M719" s="74"/>
      <c r="N719" s="74"/>
      <c r="O719" s="74"/>
      <c r="P719" s="74"/>
      <c r="Q719" s="74"/>
      <c r="R719" s="74"/>
      <c r="S719" s="74"/>
      <c r="T719" s="74"/>
      <c r="U719" s="74"/>
      <c r="V719" s="74"/>
      <c r="W719" s="74"/>
      <c r="X719" s="74"/>
      <c r="Y719" s="74"/>
      <c r="Z719" s="74"/>
    </row>
    <row r="720" spans="1:26" ht="11.25" customHeight="1">
      <c r="A720" s="74"/>
      <c r="B720" s="74"/>
      <c r="C720" s="74"/>
      <c r="D720" s="74"/>
      <c r="E720" s="74"/>
      <c r="F720" s="74"/>
      <c r="G720" s="74"/>
      <c r="H720" s="74"/>
      <c r="I720" s="74"/>
      <c r="J720" s="74"/>
      <c r="K720" s="74"/>
      <c r="L720" s="74"/>
      <c r="M720" s="74"/>
      <c r="N720" s="74"/>
      <c r="O720" s="74"/>
      <c r="P720" s="74"/>
      <c r="Q720" s="74"/>
      <c r="R720" s="74"/>
      <c r="S720" s="74"/>
      <c r="T720" s="74"/>
      <c r="U720" s="74"/>
      <c r="V720" s="74"/>
      <c r="W720" s="74"/>
      <c r="X720" s="74"/>
      <c r="Y720" s="74"/>
      <c r="Z720" s="74"/>
    </row>
    <row r="721" spans="1:26" ht="11.25" customHeight="1">
      <c r="A721" s="74"/>
      <c r="B721" s="74"/>
      <c r="C721" s="74"/>
      <c r="D721" s="74"/>
      <c r="E721" s="74"/>
      <c r="F721" s="74"/>
      <c r="G721" s="74"/>
      <c r="H721" s="74"/>
      <c r="I721" s="74"/>
      <c r="J721" s="74"/>
      <c r="K721" s="74"/>
      <c r="L721" s="74"/>
      <c r="M721" s="74"/>
      <c r="N721" s="74"/>
      <c r="O721" s="74"/>
      <c r="P721" s="74"/>
      <c r="Q721" s="74"/>
      <c r="R721" s="74"/>
      <c r="S721" s="74"/>
      <c r="T721" s="74"/>
      <c r="U721" s="74"/>
      <c r="V721" s="74"/>
      <c r="W721" s="74"/>
      <c r="X721" s="74"/>
      <c r="Y721" s="74"/>
      <c r="Z721" s="74"/>
    </row>
    <row r="722" spans="1:26" ht="11.25" customHeight="1">
      <c r="A722" s="74"/>
      <c r="B722" s="74"/>
      <c r="C722" s="74"/>
      <c r="D722" s="74"/>
      <c r="E722" s="74"/>
      <c r="F722" s="74"/>
      <c r="G722" s="74"/>
      <c r="H722" s="74"/>
      <c r="I722" s="74"/>
      <c r="J722" s="74"/>
      <c r="K722" s="74"/>
      <c r="L722" s="74"/>
      <c r="M722" s="74"/>
      <c r="N722" s="74"/>
      <c r="O722" s="74"/>
      <c r="P722" s="74"/>
      <c r="Q722" s="74"/>
      <c r="R722" s="74"/>
      <c r="S722" s="74"/>
      <c r="T722" s="74"/>
      <c r="U722" s="74"/>
      <c r="V722" s="74"/>
      <c r="W722" s="74"/>
      <c r="X722" s="74"/>
      <c r="Y722" s="74"/>
      <c r="Z722" s="74"/>
    </row>
    <row r="723" spans="1:26" ht="11.25" customHeight="1">
      <c r="A723" s="74"/>
      <c r="B723" s="74"/>
      <c r="C723" s="74"/>
      <c r="D723" s="74"/>
      <c r="E723" s="74"/>
      <c r="F723" s="74"/>
      <c r="G723" s="74"/>
      <c r="H723" s="74"/>
      <c r="I723" s="74"/>
      <c r="J723" s="74"/>
      <c r="K723" s="74"/>
      <c r="L723" s="74"/>
      <c r="M723" s="74"/>
      <c r="N723" s="74"/>
      <c r="O723" s="74"/>
      <c r="P723" s="74"/>
      <c r="Q723" s="74"/>
      <c r="R723" s="74"/>
      <c r="S723" s="74"/>
      <c r="T723" s="74"/>
      <c r="U723" s="74"/>
      <c r="V723" s="74"/>
      <c r="W723" s="74"/>
      <c r="X723" s="74"/>
      <c r="Y723" s="74"/>
      <c r="Z723" s="74"/>
    </row>
    <row r="724" spans="1:26" ht="11.25" customHeight="1">
      <c r="A724" s="74"/>
      <c r="B724" s="74"/>
      <c r="C724" s="74"/>
      <c r="D724" s="74"/>
      <c r="E724" s="74"/>
      <c r="F724" s="74"/>
      <c r="G724" s="74"/>
      <c r="H724" s="74"/>
      <c r="I724" s="74"/>
      <c r="J724" s="74"/>
      <c r="K724" s="74"/>
      <c r="L724" s="74"/>
      <c r="M724" s="74"/>
      <c r="N724" s="74"/>
      <c r="O724" s="74"/>
      <c r="P724" s="74"/>
      <c r="Q724" s="74"/>
      <c r="R724" s="74"/>
      <c r="S724" s="74"/>
      <c r="T724" s="74"/>
      <c r="U724" s="74"/>
      <c r="V724" s="74"/>
      <c r="W724" s="74"/>
      <c r="X724" s="74"/>
      <c r="Y724" s="74"/>
      <c r="Z724" s="74"/>
    </row>
    <row r="725" spans="1:26" ht="11.25" customHeight="1">
      <c r="A725" s="74"/>
      <c r="B725" s="74"/>
      <c r="C725" s="74"/>
      <c r="D725" s="74"/>
      <c r="E725" s="74"/>
      <c r="F725" s="74"/>
      <c r="G725" s="74"/>
      <c r="H725" s="74"/>
      <c r="I725" s="74"/>
      <c r="J725" s="74"/>
      <c r="K725" s="74"/>
      <c r="L725" s="74"/>
      <c r="M725" s="74"/>
      <c r="N725" s="74"/>
      <c r="O725" s="74"/>
      <c r="P725" s="74"/>
      <c r="Q725" s="74"/>
      <c r="R725" s="74"/>
      <c r="S725" s="74"/>
      <c r="T725" s="74"/>
      <c r="U725" s="74"/>
      <c r="V725" s="74"/>
      <c r="W725" s="74"/>
      <c r="X725" s="74"/>
      <c r="Y725" s="74"/>
      <c r="Z725" s="74"/>
    </row>
    <row r="726" spans="1:26" ht="11.25" customHeight="1">
      <c r="A726" s="74"/>
      <c r="B726" s="74"/>
      <c r="C726" s="74"/>
      <c r="D726" s="74"/>
      <c r="E726" s="74"/>
      <c r="F726" s="74"/>
      <c r="G726" s="74"/>
      <c r="H726" s="74"/>
      <c r="I726" s="74"/>
      <c r="J726" s="74"/>
      <c r="K726" s="74"/>
      <c r="L726" s="74"/>
      <c r="M726" s="74"/>
      <c r="N726" s="74"/>
      <c r="O726" s="74"/>
      <c r="P726" s="74"/>
      <c r="Q726" s="74"/>
      <c r="R726" s="74"/>
      <c r="S726" s="74"/>
      <c r="T726" s="74"/>
      <c r="U726" s="74"/>
      <c r="V726" s="74"/>
      <c r="W726" s="74"/>
      <c r="X726" s="74"/>
      <c r="Y726" s="74"/>
      <c r="Z726" s="74"/>
    </row>
    <row r="727" spans="1:26" ht="11.25" customHeight="1">
      <c r="A727" s="74"/>
      <c r="B727" s="74"/>
      <c r="C727" s="74"/>
      <c r="D727" s="74"/>
      <c r="E727" s="74"/>
      <c r="F727" s="74"/>
      <c r="G727" s="74"/>
      <c r="H727" s="74"/>
      <c r="I727" s="74"/>
      <c r="J727" s="74"/>
      <c r="K727" s="74"/>
      <c r="L727" s="74"/>
      <c r="M727" s="74"/>
      <c r="N727" s="74"/>
      <c r="O727" s="74"/>
      <c r="P727" s="74"/>
      <c r="Q727" s="74"/>
      <c r="R727" s="74"/>
      <c r="S727" s="74"/>
      <c r="T727" s="74"/>
      <c r="U727" s="74"/>
      <c r="V727" s="74"/>
      <c r="W727" s="74"/>
      <c r="X727" s="74"/>
      <c r="Y727" s="74"/>
      <c r="Z727" s="74"/>
    </row>
    <row r="728" spans="1:26" ht="11.25" customHeight="1">
      <c r="A728" s="74"/>
      <c r="B728" s="74"/>
      <c r="C728" s="74"/>
      <c r="D728" s="74"/>
      <c r="E728" s="74"/>
      <c r="F728" s="74"/>
      <c r="G728" s="74"/>
      <c r="H728" s="74"/>
      <c r="I728" s="74"/>
      <c r="J728" s="74"/>
      <c r="K728" s="74"/>
      <c r="L728" s="74"/>
      <c r="M728" s="74"/>
      <c r="N728" s="74"/>
      <c r="O728" s="74"/>
      <c r="P728" s="74"/>
      <c r="Q728" s="74"/>
      <c r="R728" s="74"/>
      <c r="S728" s="74"/>
      <c r="T728" s="74"/>
      <c r="U728" s="74"/>
      <c r="V728" s="74"/>
      <c r="W728" s="74"/>
      <c r="X728" s="74"/>
      <c r="Y728" s="74"/>
      <c r="Z728" s="74"/>
    </row>
    <row r="729" spans="1:26" ht="11.25" customHeight="1">
      <c r="A729" s="74"/>
      <c r="B729" s="74"/>
      <c r="C729" s="74"/>
      <c r="D729" s="74"/>
      <c r="E729" s="74"/>
      <c r="F729" s="74"/>
      <c r="G729" s="74"/>
      <c r="H729" s="74"/>
      <c r="I729" s="74"/>
      <c r="J729" s="74"/>
      <c r="K729" s="74"/>
      <c r="L729" s="74"/>
      <c r="M729" s="74"/>
      <c r="N729" s="74"/>
      <c r="O729" s="74"/>
      <c r="P729" s="74"/>
      <c r="Q729" s="74"/>
      <c r="R729" s="74"/>
      <c r="S729" s="74"/>
      <c r="T729" s="74"/>
      <c r="U729" s="74"/>
      <c r="V729" s="74"/>
      <c r="W729" s="74"/>
      <c r="X729" s="74"/>
      <c r="Y729" s="74"/>
      <c r="Z729" s="74"/>
    </row>
    <row r="730" spans="1:26" ht="11.25" customHeight="1">
      <c r="A730" s="74"/>
      <c r="B730" s="74"/>
      <c r="C730" s="74"/>
      <c r="D730" s="74"/>
      <c r="E730" s="74"/>
      <c r="F730" s="74"/>
      <c r="G730" s="74"/>
      <c r="H730" s="74"/>
      <c r="I730" s="74"/>
      <c r="J730" s="74"/>
      <c r="K730" s="74"/>
      <c r="L730" s="74"/>
      <c r="M730" s="74"/>
      <c r="N730" s="74"/>
      <c r="O730" s="74"/>
      <c r="P730" s="74"/>
      <c r="Q730" s="74"/>
      <c r="R730" s="74"/>
      <c r="S730" s="74"/>
      <c r="T730" s="74"/>
      <c r="U730" s="74"/>
      <c r="V730" s="74"/>
      <c r="W730" s="74"/>
      <c r="X730" s="74"/>
      <c r="Y730" s="74"/>
      <c r="Z730" s="74"/>
    </row>
    <row r="731" spans="1:26" ht="11.25" customHeight="1">
      <c r="A731" s="74"/>
      <c r="B731" s="74"/>
      <c r="C731" s="74"/>
      <c r="D731" s="74"/>
      <c r="E731" s="74"/>
      <c r="F731" s="74"/>
      <c r="G731" s="74"/>
      <c r="H731" s="74"/>
      <c r="I731" s="74"/>
      <c r="J731" s="74"/>
      <c r="K731" s="74"/>
      <c r="L731" s="74"/>
      <c r="M731" s="74"/>
      <c r="N731" s="74"/>
      <c r="O731" s="74"/>
      <c r="P731" s="74"/>
      <c r="Q731" s="74"/>
      <c r="R731" s="74"/>
      <c r="S731" s="74"/>
      <c r="T731" s="74"/>
      <c r="U731" s="74"/>
      <c r="V731" s="74"/>
      <c r="W731" s="74"/>
      <c r="X731" s="74"/>
      <c r="Y731" s="74"/>
      <c r="Z731" s="74"/>
    </row>
    <row r="732" spans="1:26" ht="11.25" customHeight="1">
      <c r="A732" s="74"/>
      <c r="B732" s="74"/>
      <c r="C732" s="74"/>
      <c r="D732" s="74"/>
      <c r="E732" s="74"/>
      <c r="F732" s="74"/>
      <c r="G732" s="74"/>
      <c r="H732" s="74"/>
      <c r="I732" s="74"/>
      <c r="J732" s="74"/>
      <c r="K732" s="74"/>
      <c r="L732" s="74"/>
      <c r="M732" s="74"/>
      <c r="N732" s="74"/>
      <c r="O732" s="74"/>
      <c r="P732" s="74"/>
      <c r="Q732" s="74"/>
      <c r="R732" s="74"/>
      <c r="S732" s="74"/>
      <c r="T732" s="74"/>
      <c r="U732" s="74"/>
      <c r="V732" s="74"/>
      <c r="W732" s="74"/>
      <c r="X732" s="74"/>
      <c r="Y732" s="74"/>
      <c r="Z732" s="74"/>
    </row>
    <row r="733" spans="1:26" ht="11.25" customHeight="1">
      <c r="A733" s="74"/>
      <c r="B733" s="74"/>
      <c r="C733" s="74"/>
      <c r="D733" s="74"/>
      <c r="E733" s="74"/>
      <c r="F733" s="74"/>
      <c r="G733" s="74"/>
      <c r="H733" s="74"/>
      <c r="I733" s="74"/>
      <c r="J733" s="74"/>
      <c r="K733" s="74"/>
      <c r="L733" s="74"/>
      <c r="M733" s="74"/>
      <c r="N733" s="74"/>
      <c r="O733" s="74"/>
      <c r="P733" s="74"/>
      <c r="Q733" s="74"/>
      <c r="R733" s="74"/>
      <c r="S733" s="74"/>
      <c r="T733" s="74"/>
      <c r="U733" s="74"/>
      <c r="V733" s="74"/>
      <c r="W733" s="74"/>
      <c r="X733" s="74"/>
      <c r="Y733" s="74"/>
      <c r="Z733" s="74"/>
    </row>
    <row r="734" spans="1:26" ht="11.25" customHeight="1">
      <c r="A734" s="74"/>
      <c r="B734" s="74"/>
      <c r="C734" s="74"/>
      <c r="D734" s="74"/>
      <c r="E734" s="74"/>
      <c r="F734" s="74"/>
      <c r="G734" s="74"/>
      <c r="H734" s="74"/>
      <c r="I734" s="74"/>
      <c r="J734" s="74"/>
      <c r="K734" s="74"/>
      <c r="L734" s="74"/>
      <c r="M734" s="74"/>
      <c r="N734" s="74"/>
      <c r="O734" s="74"/>
      <c r="P734" s="74"/>
      <c r="Q734" s="74"/>
      <c r="R734" s="74"/>
      <c r="S734" s="74"/>
      <c r="T734" s="74"/>
      <c r="U734" s="74"/>
      <c r="V734" s="74"/>
      <c r="W734" s="74"/>
      <c r="X734" s="74"/>
      <c r="Y734" s="74"/>
      <c r="Z734" s="74"/>
    </row>
    <row r="735" spans="1:26" ht="11.25" customHeight="1">
      <c r="A735" s="74"/>
      <c r="B735" s="74"/>
      <c r="C735" s="74"/>
      <c r="D735" s="74"/>
      <c r="E735" s="74"/>
      <c r="F735" s="74"/>
      <c r="G735" s="74"/>
      <c r="H735" s="74"/>
      <c r="I735" s="74"/>
      <c r="J735" s="74"/>
      <c r="K735" s="74"/>
      <c r="L735" s="74"/>
      <c r="M735" s="74"/>
      <c r="N735" s="74"/>
      <c r="O735" s="74"/>
      <c r="P735" s="74"/>
      <c r="Q735" s="74"/>
      <c r="R735" s="74"/>
      <c r="S735" s="74"/>
      <c r="T735" s="74"/>
      <c r="U735" s="74"/>
      <c r="V735" s="74"/>
      <c r="W735" s="74"/>
      <c r="X735" s="74"/>
      <c r="Y735" s="74"/>
      <c r="Z735" s="74"/>
    </row>
    <row r="736" spans="1:26" ht="11.25" customHeight="1">
      <c r="A736" s="74"/>
      <c r="B736" s="74"/>
      <c r="C736" s="74"/>
      <c r="D736" s="74"/>
      <c r="E736" s="74"/>
      <c r="F736" s="74"/>
      <c r="G736" s="74"/>
      <c r="H736" s="74"/>
      <c r="I736" s="74"/>
      <c r="J736" s="74"/>
      <c r="K736" s="74"/>
      <c r="L736" s="74"/>
      <c r="M736" s="74"/>
      <c r="N736" s="74"/>
      <c r="O736" s="74"/>
      <c r="P736" s="74"/>
      <c r="Q736" s="74"/>
      <c r="R736" s="74"/>
      <c r="S736" s="74"/>
      <c r="T736" s="74"/>
      <c r="U736" s="74"/>
      <c r="V736" s="74"/>
      <c r="W736" s="74"/>
      <c r="X736" s="74"/>
      <c r="Y736" s="74"/>
      <c r="Z736" s="74"/>
    </row>
    <row r="737" spans="1:26" ht="11.25" customHeight="1">
      <c r="A737" s="74"/>
      <c r="B737" s="74"/>
      <c r="C737" s="74"/>
      <c r="D737" s="74"/>
      <c r="E737" s="74"/>
      <c r="F737" s="74"/>
      <c r="G737" s="74"/>
      <c r="H737" s="74"/>
      <c r="I737" s="74"/>
      <c r="J737" s="74"/>
      <c r="K737" s="74"/>
      <c r="L737" s="74"/>
      <c r="M737" s="74"/>
      <c r="N737" s="74"/>
      <c r="O737" s="74"/>
      <c r="P737" s="74"/>
      <c r="Q737" s="74"/>
      <c r="R737" s="74"/>
      <c r="S737" s="74"/>
      <c r="T737" s="74"/>
      <c r="U737" s="74"/>
      <c r="V737" s="74"/>
      <c r="W737" s="74"/>
      <c r="X737" s="74"/>
      <c r="Y737" s="74"/>
      <c r="Z737" s="74"/>
    </row>
    <row r="738" spans="1:26" ht="11.25" customHeight="1">
      <c r="A738" s="74"/>
      <c r="B738" s="74"/>
      <c r="C738" s="74"/>
      <c r="D738" s="74"/>
      <c r="E738" s="74"/>
      <c r="F738" s="74"/>
      <c r="G738" s="74"/>
      <c r="H738" s="74"/>
      <c r="I738" s="74"/>
      <c r="J738" s="74"/>
      <c r="K738" s="74"/>
      <c r="L738" s="74"/>
      <c r="M738" s="74"/>
      <c r="N738" s="74"/>
      <c r="O738" s="74"/>
      <c r="P738" s="74"/>
      <c r="Q738" s="74"/>
      <c r="R738" s="74"/>
      <c r="S738" s="74"/>
      <c r="T738" s="74"/>
      <c r="U738" s="74"/>
      <c r="V738" s="74"/>
      <c r="W738" s="74"/>
      <c r="X738" s="74"/>
      <c r="Y738" s="74"/>
      <c r="Z738" s="74"/>
    </row>
    <row r="739" spans="1:26" ht="11.25" customHeight="1">
      <c r="A739" s="74"/>
      <c r="B739" s="74"/>
      <c r="C739" s="74"/>
      <c r="D739" s="74"/>
      <c r="E739" s="74"/>
      <c r="F739" s="74"/>
      <c r="G739" s="74"/>
      <c r="H739" s="74"/>
      <c r="I739" s="74"/>
      <c r="J739" s="74"/>
      <c r="K739" s="74"/>
      <c r="L739" s="74"/>
      <c r="M739" s="74"/>
      <c r="N739" s="74"/>
      <c r="O739" s="74"/>
      <c r="P739" s="74"/>
      <c r="Q739" s="74"/>
      <c r="R739" s="74"/>
      <c r="S739" s="74"/>
      <c r="T739" s="74"/>
      <c r="U739" s="74"/>
      <c r="V739" s="74"/>
      <c r="W739" s="74"/>
      <c r="X739" s="74"/>
      <c r="Y739" s="74"/>
      <c r="Z739" s="74"/>
    </row>
    <row r="740" spans="1:26" ht="11.25" customHeight="1">
      <c r="A740" s="74"/>
      <c r="B740" s="74"/>
      <c r="C740" s="74"/>
      <c r="D740" s="74"/>
      <c r="E740" s="74"/>
      <c r="F740" s="74"/>
      <c r="G740" s="74"/>
      <c r="H740" s="74"/>
      <c r="I740" s="74"/>
      <c r="J740" s="74"/>
      <c r="K740" s="74"/>
      <c r="L740" s="74"/>
      <c r="M740" s="74"/>
      <c r="N740" s="74"/>
      <c r="O740" s="74"/>
      <c r="P740" s="74"/>
      <c r="Q740" s="74"/>
      <c r="R740" s="74"/>
      <c r="S740" s="74"/>
      <c r="T740" s="74"/>
      <c r="U740" s="74"/>
      <c r="V740" s="74"/>
      <c r="W740" s="74"/>
      <c r="X740" s="74"/>
      <c r="Y740" s="74"/>
      <c r="Z740" s="74"/>
    </row>
    <row r="741" spans="1:26" ht="11.25" customHeight="1">
      <c r="A741" s="74"/>
      <c r="B741" s="74"/>
      <c r="C741" s="74"/>
      <c r="D741" s="74"/>
      <c r="E741" s="74"/>
      <c r="F741" s="74"/>
      <c r="G741" s="74"/>
      <c r="H741" s="74"/>
      <c r="I741" s="74"/>
      <c r="J741" s="74"/>
      <c r="K741" s="74"/>
      <c r="L741" s="74"/>
      <c r="M741" s="74"/>
      <c r="N741" s="74"/>
      <c r="O741" s="74"/>
      <c r="P741" s="74"/>
      <c r="Q741" s="74"/>
      <c r="R741" s="74"/>
      <c r="S741" s="74"/>
      <c r="T741" s="74"/>
      <c r="U741" s="74"/>
      <c r="V741" s="74"/>
      <c r="W741" s="74"/>
      <c r="X741" s="74"/>
      <c r="Y741" s="74"/>
      <c r="Z741" s="74"/>
    </row>
    <row r="742" spans="1:26" ht="11.25" customHeight="1">
      <c r="A742" s="74"/>
      <c r="B742" s="74"/>
      <c r="C742" s="74"/>
      <c r="D742" s="74"/>
      <c r="E742" s="74"/>
      <c r="F742" s="74"/>
      <c r="G742" s="74"/>
      <c r="H742" s="74"/>
      <c r="I742" s="74"/>
      <c r="J742" s="74"/>
      <c r="K742" s="74"/>
      <c r="L742" s="74"/>
      <c r="M742" s="74"/>
      <c r="N742" s="74"/>
      <c r="O742" s="74"/>
      <c r="P742" s="74"/>
      <c r="Q742" s="74"/>
      <c r="R742" s="74"/>
      <c r="S742" s="74"/>
      <c r="T742" s="74"/>
      <c r="U742" s="74"/>
      <c r="V742" s="74"/>
      <c r="W742" s="74"/>
      <c r="X742" s="74"/>
      <c r="Y742" s="74"/>
      <c r="Z742" s="74"/>
    </row>
    <row r="743" spans="1:26" ht="11.25" customHeight="1">
      <c r="A743" s="74"/>
      <c r="B743" s="74"/>
      <c r="C743" s="74"/>
      <c r="D743" s="74"/>
      <c r="E743" s="74"/>
      <c r="F743" s="74"/>
      <c r="G743" s="74"/>
      <c r="H743" s="74"/>
      <c r="I743" s="74"/>
      <c r="J743" s="74"/>
      <c r="K743" s="74"/>
      <c r="L743" s="74"/>
      <c r="M743" s="74"/>
      <c r="N743" s="74"/>
      <c r="O743" s="74"/>
      <c r="P743" s="74"/>
      <c r="Q743" s="74"/>
      <c r="R743" s="74"/>
      <c r="S743" s="74"/>
      <c r="T743" s="74"/>
      <c r="U743" s="74"/>
      <c r="V743" s="74"/>
      <c r="W743" s="74"/>
      <c r="X743" s="74"/>
      <c r="Y743" s="74"/>
      <c r="Z743" s="74"/>
    </row>
    <row r="744" spans="1:26" ht="11.25" customHeight="1">
      <c r="A744" s="74"/>
      <c r="B744" s="74"/>
      <c r="C744" s="74"/>
      <c r="D744" s="74"/>
      <c r="E744" s="74"/>
      <c r="F744" s="74"/>
      <c r="G744" s="74"/>
      <c r="H744" s="74"/>
      <c r="I744" s="74"/>
      <c r="J744" s="74"/>
      <c r="K744" s="74"/>
      <c r="L744" s="74"/>
      <c r="M744" s="74"/>
      <c r="N744" s="74"/>
      <c r="O744" s="74"/>
      <c r="P744" s="74"/>
      <c r="Q744" s="74"/>
      <c r="R744" s="74"/>
      <c r="S744" s="74"/>
      <c r="T744" s="74"/>
      <c r="U744" s="74"/>
      <c r="V744" s="74"/>
      <c r="W744" s="74"/>
      <c r="X744" s="74"/>
      <c r="Y744" s="74"/>
      <c r="Z744" s="74"/>
    </row>
    <row r="745" spans="1:26" ht="11.25" customHeight="1">
      <c r="A745" s="74"/>
      <c r="B745" s="74"/>
      <c r="C745" s="74"/>
      <c r="D745" s="74"/>
      <c r="E745" s="74"/>
      <c r="F745" s="74"/>
      <c r="G745" s="74"/>
      <c r="H745" s="74"/>
      <c r="I745" s="74"/>
      <c r="J745" s="74"/>
      <c r="K745" s="74"/>
      <c r="L745" s="74"/>
      <c r="M745" s="74"/>
      <c r="N745" s="74"/>
      <c r="O745" s="74"/>
      <c r="P745" s="74"/>
      <c r="Q745" s="74"/>
      <c r="R745" s="74"/>
      <c r="S745" s="74"/>
      <c r="T745" s="74"/>
      <c r="U745" s="74"/>
      <c r="V745" s="74"/>
      <c r="W745" s="74"/>
      <c r="X745" s="74"/>
      <c r="Y745" s="74"/>
      <c r="Z745" s="74"/>
    </row>
    <row r="746" spans="1:26" ht="11.25" customHeight="1">
      <c r="A746" s="74"/>
      <c r="B746" s="74"/>
      <c r="C746" s="74"/>
      <c r="D746" s="74"/>
      <c r="E746" s="74"/>
      <c r="F746" s="74"/>
      <c r="G746" s="74"/>
      <c r="H746" s="74"/>
      <c r="I746" s="74"/>
      <c r="J746" s="74"/>
      <c r="K746" s="74"/>
      <c r="L746" s="74"/>
      <c r="M746" s="74"/>
      <c r="N746" s="74"/>
      <c r="O746" s="74"/>
      <c r="P746" s="74"/>
      <c r="Q746" s="74"/>
      <c r="R746" s="74"/>
      <c r="S746" s="74"/>
      <c r="T746" s="74"/>
      <c r="U746" s="74"/>
      <c r="V746" s="74"/>
      <c r="W746" s="74"/>
      <c r="X746" s="74"/>
      <c r="Y746" s="74"/>
      <c r="Z746" s="74"/>
    </row>
    <row r="747" spans="1:26" ht="11.25" customHeight="1">
      <c r="A747" s="74"/>
      <c r="B747" s="74"/>
      <c r="C747" s="74"/>
      <c r="D747" s="74"/>
      <c r="E747" s="74"/>
      <c r="F747" s="74"/>
      <c r="G747" s="74"/>
      <c r="H747" s="74"/>
      <c r="I747" s="74"/>
      <c r="J747" s="74"/>
      <c r="K747" s="74"/>
      <c r="L747" s="74"/>
      <c r="M747" s="74"/>
      <c r="N747" s="74"/>
      <c r="O747" s="74"/>
      <c r="P747" s="74"/>
      <c r="Q747" s="74"/>
      <c r="R747" s="74"/>
      <c r="S747" s="74"/>
      <c r="T747" s="74"/>
      <c r="U747" s="74"/>
      <c r="V747" s="74"/>
      <c r="W747" s="74"/>
      <c r="X747" s="74"/>
      <c r="Y747" s="74"/>
      <c r="Z747" s="74"/>
    </row>
    <row r="748" spans="1:26" ht="11.25" customHeight="1">
      <c r="A748" s="74"/>
      <c r="B748" s="74"/>
      <c r="C748" s="74"/>
      <c r="D748" s="74"/>
      <c r="E748" s="74"/>
      <c r="F748" s="74"/>
      <c r="G748" s="74"/>
      <c r="H748" s="74"/>
      <c r="I748" s="74"/>
      <c r="J748" s="74"/>
      <c r="K748" s="74"/>
      <c r="L748" s="74"/>
      <c r="M748" s="74"/>
      <c r="N748" s="74"/>
      <c r="O748" s="74"/>
      <c r="P748" s="74"/>
      <c r="Q748" s="74"/>
      <c r="R748" s="74"/>
      <c r="S748" s="74"/>
      <c r="T748" s="74"/>
      <c r="U748" s="74"/>
      <c r="V748" s="74"/>
      <c r="W748" s="74"/>
      <c r="X748" s="74"/>
      <c r="Y748" s="74"/>
      <c r="Z748" s="74"/>
    </row>
    <row r="749" spans="1:26" ht="11.25" customHeight="1">
      <c r="A749" s="74"/>
      <c r="B749" s="74"/>
      <c r="C749" s="74"/>
      <c r="D749" s="74"/>
      <c r="E749" s="74"/>
      <c r="F749" s="74"/>
      <c r="G749" s="74"/>
      <c r="H749" s="74"/>
      <c r="I749" s="74"/>
      <c r="J749" s="74"/>
      <c r="K749" s="74"/>
      <c r="L749" s="74"/>
      <c r="M749" s="74"/>
      <c r="N749" s="74"/>
      <c r="O749" s="74"/>
      <c r="P749" s="74"/>
      <c r="Q749" s="74"/>
      <c r="R749" s="74"/>
      <c r="S749" s="74"/>
      <c r="T749" s="74"/>
      <c r="U749" s="74"/>
      <c r="V749" s="74"/>
      <c r="W749" s="74"/>
      <c r="X749" s="74"/>
      <c r="Y749" s="74"/>
      <c r="Z749" s="74"/>
    </row>
    <row r="750" spans="1:26" ht="11.25" customHeight="1">
      <c r="A750" s="74"/>
      <c r="B750" s="74"/>
      <c r="C750" s="74"/>
      <c r="D750" s="74"/>
      <c r="E750" s="74"/>
      <c r="F750" s="74"/>
      <c r="G750" s="74"/>
      <c r="H750" s="74"/>
      <c r="I750" s="74"/>
      <c r="J750" s="74"/>
      <c r="K750" s="74"/>
      <c r="L750" s="74"/>
      <c r="M750" s="74"/>
      <c r="N750" s="74"/>
      <c r="O750" s="74"/>
      <c r="P750" s="74"/>
      <c r="Q750" s="74"/>
      <c r="R750" s="74"/>
      <c r="S750" s="74"/>
      <c r="T750" s="74"/>
      <c r="U750" s="74"/>
      <c r="V750" s="74"/>
      <c r="W750" s="74"/>
      <c r="X750" s="74"/>
      <c r="Y750" s="74"/>
      <c r="Z750" s="74"/>
    </row>
    <row r="751" spans="1:26" ht="11.25" customHeight="1">
      <c r="A751" s="74"/>
      <c r="B751" s="74"/>
      <c r="C751" s="74"/>
      <c r="D751" s="74"/>
      <c r="E751" s="74"/>
      <c r="F751" s="74"/>
      <c r="G751" s="74"/>
      <c r="H751" s="74"/>
      <c r="I751" s="74"/>
      <c r="J751" s="74"/>
      <c r="K751" s="74"/>
      <c r="L751" s="74"/>
      <c r="M751" s="74"/>
      <c r="N751" s="74"/>
      <c r="O751" s="74"/>
      <c r="P751" s="74"/>
      <c r="Q751" s="74"/>
      <c r="R751" s="74"/>
      <c r="S751" s="74"/>
      <c r="T751" s="74"/>
      <c r="U751" s="74"/>
      <c r="V751" s="74"/>
      <c r="W751" s="74"/>
      <c r="X751" s="74"/>
      <c r="Y751" s="74"/>
      <c r="Z751" s="74"/>
    </row>
    <row r="752" spans="1:26" ht="11.25" customHeight="1">
      <c r="A752" s="74"/>
      <c r="B752" s="74"/>
      <c r="C752" s="74"/>
      <c r="D752" s="74"/>
      <c r="E752" s="74"/>
      <c r="F752" s="74"/>
      <c r="G752" s="74"/>
      <c r="H752" s="74"/>
      <c r="I752" s="74"/>
      <c r="J752" s="74"/>
      <c r="K752" s="74"/>
      <c r="L752" s="74"/>
      <c r="M752" s="74"/>
      <c r="N752" s="74"/>
      <c r="O752" s="74"/>
      <c r="P752" s="74"/>
      <c r="Q752" s="74"/>
      <c r="R752" s="74"/>
      <c r="S752" s="74"/>
      <c r="T752" s="74"/>
      <c r="U752" s="74"/>
      <c r="V752" s="74"/>
      <c r="W752" s="74"/>
      <c r="X752" s="74"/>
      <c r="Y752" s="74"/>
      <c r="Z752" s="74"/>
    </row>
    <row r="753" spans="1:26" ht="11.25" customHeight="1">
      <c r="A753" s="74"/>
      <c r="B753" s="74"/>
      <c r="C753" s="74"/>
      <c r="D753" s="74"/>
      <c r="E753" s="74"/>
      <c r="F753" s="74"/>
      <c r="G753" s="74"/>
      <c r="H753" s="74"/>
      <c r="I753" s="74"/>
      <c r="J753" s="74"/>
      <c r="K753" s="74"/>
      <c r="L753" s="74"/>
      <c r="M753" s="74"/>
      <c r="N753" s="74"/>
      <c r="O753" s="74"/>
      <c r="P753" s="74"/>
      <c r="Q753" s="74"/>
      <c r="R753" s="74"/>
      <c r="S753" s="74"/>
      <c r="T753" s="74"/>
      <c r="U753" s="74"/>
      <c r="V753" s="74"/>
      <c r="W753" s="74"/>
      <c r="X753" s="74"/>
      <c r="Y753" s="74"/>
      <c r="Z753" s="74"/>
    </row>
    <row r="754" spans="1:26" ht="11.25" customHeight="1">
      <c r="A754" s="74"/>
      <c r="B754" s="74"/>
      <c r="C754" s="74"/>
      <c r="D754" s="74"/>
      <c r="E754" s="74"/>
      <c r="F754" s="74"/>
      <c r="G754" s="74"/>
      <c r="H754" s="74"/>
      <c r="I754" s="74"/>
      <c r="J754" s="74"/>
      <c r="K754" s="74"/>
      <c r="L754" s="74"/>
      <c r="M754" s="74"/>
      <c r="N754" s="74"/>
      <c r="O754" s="74"/>
      <c r="P754" s="74"/>
      <c r="Q754" s="74"/>
      <c r="R754" s="74"/>
      <c r="S754" s="74"/>
      <c r="T754" s="74"/>
      <c r="U754" s="74"/>
      <c r="V754" s="74"/>
      <c r="W754" s="74"/>
      <c r="X754" s="74"/>
      <c r="Y754" s="74"/>
      <c r="Z754" s="74"/>
    </row>
    <row r="755" spans="1:26" ht="11.25" customHeight="1">
      <c r="A755" s="74"/>
      <c r="B755" s="74"/>
      <c r="C755" s="74"/>
      <c r="D755" s="74"/>
      <c r="E755" s="74"/>
      <c r="F755" s="74"/>
      <c r="G755" s="74"/>
      <c r="H755" s="74"/>
      <c r="I755" s="74"/>
      <c r="J755" s="74"/>
      <c r="K755" s="74"/>
      <c r="L755" s="74"/>
      <c r="M755" s="74"/>
      <c r="N755" s="74"/>
      <c r="O755" s="74"/>
      <c r="P755" s="74"/>
      <c r="Q755" s="74"/>
      <c r="R755" s="74"/>
      <c r="S755" s="74"/>
      <c r="T755" s="74"/>
      <c r="U755" s="74"/>
      <c r="V755" s="74"/>
      <c r="W755" s="74"/>
      <c r="X755" s="74"/>
      <c r="Y755" s="74"/>
      <c r="Z755" s="74"/>
    </row>
    <row r="756" spans="1:26" ht="11.25" customHeight="1">
      <c r="A756" s="74"/>
      <c r="B756" s="74"/>
      <c r="C756" s="74"/>
      <c r="D756" s="74"/>
      <c r="E756" s="74"/>
      <c r="F756" s="74"/>
      <c r="G756" s="74"/>
      <c r="H756" s="74"/>
      <c r="I756" s="74"/>
      <c r="J756" s="74"/>
      <c r="K756" s="74"/>
      <c r="L756" s="74"/>
      <c r="M756" s="74"/>
      <c r="N756" s="74"/>
      <c r="O756" s="74"/>
      <c r="P756" s="74"/>
      <c r="Q756" s="74"/>
      <c r="R756" s="74"/>
      <c r="S756" s="74"/>
      <c r="T756" s="74"/>
      <c r="U756" s="74"/>
      <c r="V756" s="74"/>
      <c r="W756" s="74"/>
      <c r="X756" s="74"/>
      <c r="Y756" s="74"/>
      <c r="Z756" s="74"/>
    </row>
    <row r="757" spans="1:26" ht="11.25" customHeight="1">
      <c r="A757" s="74"/>
      <c r="B757" s="74"/>
      <c r="C757" s="74"/>
      <c r="D757" s="74"/>
      <c r="E757" s="74"/>
      <c r="F757" s="74"/>
      <c r="G757" s="74"/>
      <c r="H757" s="74"/>
      <c r="I757" s="74"/>
      <c r="J757" s="74"/>
      <c r="K757" s="74"/>
      <c r="L757" s="74"/>
      <c r="M757" s="74"/>
      <c r="N757" s="74"/>
      <c r="O757" s="74"/>
      <c r="P757" s="74"/>
      <c r="Q757" s="74"/>
      <c r="R757" s="74"/>
      <c r="S757" s="74"/>
      <c r="T757" s="74"/>
      <c r="U757" s="74"/>
      <c r="V757" s="74"/>
      <c r="W757" s="74"/>
      <c r="X757" s="74"/>
      <c r="Y757" s="74"/>
      <c r="Z757" s="74"/>
    </row>
    <row r="758" spans="1:26" ht="11.25" customHeight="1">
      <c r="A758" s="74"/>
      <c r="B758" s="74"/>
      <c r="C758" s="74"/>
      <c r="D758" s="74"/>
      <c r="E758" s="74"/>
      <c r="F758" s="74"/>
      <c r="G758" s="74"/>
      <c r="H758" s="74"/>
      <c r="I758" s="74"/>
      <c r="J758" s="74"/>
      <c r="K758" s="74"/>
      <c r="L758" s="74"/>
      <c r="M758" s="74"/>
      <c r="N758" s="74"/>
      <c r="O758" s="74"/>
      <c r="P758" s="74"/>
      <c r="Q758" s="74"/>
      <c r="R758" s="74"/>
      <c r="S758" s="74"/>
      <c r="T758" s="74"/>
      <c r="U758" s="74"/>
      <c r="V758" s="74"/>
      <c r="W758" s="74"/>
      <c r="X758" s="74"/>
      <c r="Y758" s="74"/>
      <c r="Z758" s="74"/>
    </row>
    <row r="759" spans="1:26" ht="11.25" customHeight="1">
      <c r="A759" s="74"/>
      <c r="B759" s="74"/>
      <c r="C759" s="74"/>
      <c r="D759" s="74"/>
      <c r="E759" s="74"/>
      <c r="F759" s="74"/>
      <c r="G759" s="74"/>
      <c r="H759" s="74"/>
      <c r="I759" s="74"/>
      <c r="J759" s="74"/>
      <c r="K759" s="74"/>
      <c r="L759" s="74"/>
      <c r="M759" s="74"/>
      <c r="N759" s="74"/>
      <c r="O759" s="74"/>
      <c r="P759" s="74"/>
      <c r="Q759" s="74"/>
      <c r="R759" s="74"/>
      <c r="S759" s="74"/>
      <c r="T759" s="74"/>
      <c r="U759" s="74"/>
      <c r="V759" s="74"/>
      <c r="W759" s="74"/>
      <c r="X759" s="74"/>
      <c r="Y759" s="74"/>
      <c r="Z759" s="74"/>
    </row>
    <row r="760" spans="1:26" ht="11.25" customHeight="1">
      <c r="A760" s="74"/>
      <c r="B760" s="74"/>
      <c r="C760" s="74"/>
      <c r="D760" s="74"/>
      <c r="E760" s="74"/>
      <c r="F760" s="74"/>
      <c r="G760" s="74"/>
      <c r="H760" s="74"/>
      <c r="I760" s="74"/>
      <c r="J760" s="74"/>
      <c r="K760" s="74"/>
      <c r="L760" s="74"/>
      <c r="M760" s="74"/>
      <c r="N760" s="74"/>
      <c r="O760" s="74"/>
      <c r="P760" s="74"/>
      <c r="Q760" s="74"/>
      <c r="R760" s="74"/>
      <c r="S760" s="74"/>
      <c r="T760" s="74"/>
      <c r="U760" s="74"/>
      <c r="V760" s="74"/>
      <c r="W760" s="74"/>
      <c r="X760" s="74"/>
      <c r="Y760" s="74"/>
      <c r="Z760" s="74"/>
    </row>
    <row r="761" spans="1:26" ht="11.25" customHeight="1">
      <c r="A761" s="74"/>
      <c r="B761" s="74"/>
      <c r="C761" s="74"/>
      <c r="D761" s="74"/>
      <c r="E761" s="74"/>
      <c r="F761" s="74"/>
      <c r="G761" s="74"/>
      <c r="H761" s="74"/>
      <c r="I761" s="74"/>
      <c r="J761" s="74"/>
      <c r="K761" s="74"/>
      <c r="L761" s="74"/>
      <c r="M761" s="74"/>
      <c r="N761" s="74"/>
      <c r="O761" s="74"/>
      <c r="P761" s="74"/>
      <c r="Q761" s="74"/>
      <c r="R761" s="74"/>
      <c r="S761" s="74"/>
      <c r="T761" s="74"/>
      <c r="U761" s="74"/>
      <c r="V761" s="74"/>
      <c r="W761" s="74"/>
      <c r="X761" s="74"/>
      <c r="Y761" s="74"/>
      <c r="Z761" s="74"/>
    </row>
    <row r="762" spans="1:26" ht="11.25" customHeight="1">
      <c r="A762" s="74"/>
      <c r="B762" s="74"/>
      <c r="C762" s="74"/>
      <c r="D762" s="74"/>
      <c r="E762" s="74"/>
      <c r="F762" s="74"/>
      <c r="G762" s="74"/>
      <c r="H762" s="74"/>
      <c r="I762" s="74"/>
      <c r="J762" s="74"/>
      <c r="K762" s="74"/>
      <c r="L762" s="74"/>
      <c r="M762" s="74"/>
      <c r="N762" s="74"/>
      <c r="O762" s="74"/>
      <c r="P762" s="74"/>
      <c r="Q762" s="74"/>
      <c r="R762" s="74"/>
      <c r="S762" s="74"/>
      <c r="T762" s="74"/>
      <c r="U762" s="74"/>
      <c r="V762" s="74"/>
      <c r="W762" s="74"/>
      <c r="X762" s="74"/>
      <c r="Y762" s="74"/>
      <c r="Z762" s="74"/>
    </row>
    <row r="763" spans="1:26" ht="11.25" customHeight="1">
      <c r="A763" s="74"/>
      <c r="B763" s="74"/>
      <c r="C763" s="74"/>
      <c r="D763" s="74"/>
      <c r="E763" s="74"/>
      <c r="F763" s="74"/>
      <c r="G763" s="74"/>
      <c r="H763" s="74"/>
      <c r="I763" s="74"/>
      <c r="J763" s="74"/>
      <c r="K763" s="74"/>
      <c r="L763" s="74"/>
      <c r="M763" s="74"/>
      <c r="N763" s="74"/>
      <c r="O763" s="74"/>
      <c r="P763" s="74"/>
      <c r="Q763" s="74"/>
      <c r="R763" s="74"/>
      <c r="S763" s="74"/>
      <c r="T763" s="74"/>
      <c r="U763" s="74"/>
      <c r="V763" s="74"/>
      <c r="W763" s="74"/>
      <c r="X763" s="74"/>
      <c r="Y763" s="74"/>
      <c r="Z763" s="74"/>
    </row>
    <row r="764" spans="1:26" ht="11.25" customHeight="1">
      <c r="A764" s="74"/>
      <c r="B764" s="74"/>
      <c r="C764" s="74"/>
      <c r="D764" s="74"/>
      <c r="E764" s="74"/>
      <c r="F764" s="74"/>
      <c r="G764" s="74"/>
      <c r="H764" s="74"/>
      <c r="I764" s="74"/>
      <c r="J764" s="74"/>
      <c r="K764" s="74"/>
      <c r="L764" s="74"/>
      <c r="M764" s="74"/>
      <c r="N764" s="74"/>
      <c r="O764" s="74"/>
      <c r="P764" s="74"/>
      <c r="Q764" s="74"/>
      <c r="R764" s="74"/>
      <c r="S764" s="74"/>
      <c r="T764" s="74"/>
      <c r="U764" s="74"/>
      <c r="V764" s="74"/>
      <c r="W764" s="74"/>
      <c r="X764" s="74"/>
      <c r="Y764" s="74"/>
      <c r="Z764" s="74"/>
    </row>
    <row r="765" spans="1:26" ht="11.25" customHeight="1">
      <c r="A765" s="74"/>
      <c r="B765" s="74"/>
      <c r="C765" s="74"/>
      <c r="D765" s="74"/>
      <c r="E765" s="74"/>
      <c r="F765" s="74"/>
      <c r="G765" s="74"/>
      <c r="H765" s="74"/>
      <c r="I765" s="74"/>
      <c r="J765" s="74"/>
      <c r="K765" s="74"/>
      <c r="L765" s="74"/>
      <c r="M765" s="74"/>
      <c r="N765" s="74"/>
      <c r="O765" s="74"/>
      <c r="P765" s="74"/>
      <c r="Q765" s="74"/>
      <c r="R765" s="74"/>
      <c r="S765" s="74"/>
      <c r="T765" s="74"/>
      <c r="U765" s="74"/>
      <c r="V765" s="74"/>
      <c r="W765" s="74"/>
      <c r="X765" s="74"/>
      <c r="Y765" s="74"/>
      <c r="Z765" s="74"/>
    </row>
    <row r="766" spans="1:26" ht="11.25" customHeight="1">
      <c r="A766" s="74"/>
      <c r="B766" s="74"/>
      <c r="C766" s="74"/>
      <c r="D766" s="74"/>
      <c r="E766" s="74"/>
      <c r="F766" s="74"/>
      <c r="G766" s="74"/>
      <c r="H766" s="74"/>
      <c r="I766" s="74"/>
      <c r="J766" s="74"/>
      <c r="K766" s="74"/>
      <c r="L766" s="74"/>
      <c r="M766" s="74"/>
      <c r="N766" s="74"/>
      <c r="O766" s="74"/>
      <c r="P766" s="74"/>
      <c r="Q766" s="74"/>
      <c r="R766" s="74"/>
      <c r="S766" s="74"/>
      <c r="T766" s="74"/>
      <c r="U766" s="74"/>
      <c r="V766" s="74"/>
      <c r="W766" s="74"/>
      <c r="X766" s="74"/>
      <c r="Y766" s="74"/>
      <c r="Z766" s="74"/>
    </row>
    <row r="767" spans="1:26" ht="11.25" customHeight="1">
      <c r="A767" s="74"/>
      <c r="B767" s="74"/>
      <c r="C767" s="74"/>
      <c r="D767" s="74"/>
      <c r="E767" s="74"/>
      <c r="F767" s="74"/>
      <c r="G767" s="74"/>
      <c r="H767" s="74"/>
      <c r="I767" s="74"/>
      <c r="J767" s="74"/>
      <c r="K767" s="74"/>
      <c r="L767" s="74"/>
      <c r="M767" s="74"/>
      <c r="N767" s="74"/>
      <c r="O767" s="74"/>
      <c r="P767" s="74"/>
      <c r="Q767" s="74"/>
      <c r="R767" s="74"/>
      <c r="S767" s="74"/>
      <c r="T767" s="74"/>
      <c r="U767" s="74"/>
      <c r="V767" s="74"/>
      <c r="W767" s="74"/>
      <c r="X767" s="74"/>
      <c r="Y767" s="74"/>
      <c r="Z767" s="74"/>
    </row>
    <row r="768" spans="1:26" ht="11.25" customHeight="1">
      <c r="A768" s="74"/>
      <c r="B768" s="74"/>
      <c r="C768" s="74"/>
      <c r="D768" s="74"/>
      <c r="E768" s="74"/>
      <c r="F768" s="74"/>
      <c r="G768" s="74"/>
      <c r="H768" s="74"/>
      <c r="I768" s="74"/>
      <c r="J768" s="74"/>
      <c r="K768" s="74"/>
      <c r="L768" s="74"/>
      <c r="M768" s="74"/>
      <c r="N768" s="74"/>
      <c r="O768" s="74"/>
      <c r="P768" s="74"/>
      <c r="Q768" s="74"/>
      <c r="R768" s="74"/>
      <c r="S768" s="74"/>
      <c r="T768" s="74"/>
      <c r="U768" s="74"/>
      <c r="V768" s="74"/>
      <c r="W768" s="74"/>
      <c r="X768" s="74"/>
      <c r="Y768" s="74"/>
      <c r="Z768" s="74"/>
    </row>
    <row r="769" spans="1:26" ht="11.25" customHeight="1">
      <c r="A769" s="74"/>
      <c r="B769" s="74"/>
      <c r="C769" s="74"/>
      <c r="D769" s="74"/>
      <c r="E769" s="74"/>
      <c r="F769" s="74"/>
      <c r="G769" s="74"/>
      <c r="H769" s="74"/>
      <c r="I769" s="74"/>
      <c r="J769" s="74"/>
      <c r="K769" s="74"/>
      <c r="L769" s="74"/>
      <c r="M769" s="74"/>
      <c r="N769" s="74"/>
      <c r="O769" s="74"/>
      <c r="P769" s="74"/>
      <c r="Q769" s="74"/>
      <c r="R769" s="74"/>
      <c r="S769" s="74"/>
      <c r="T769" s="74"/>
      <c r="U769" s="74"/>
      <c r="V769" s="74"/>
      <c r="W769" s="74"/>
      <c r="X769" s="74"/>
      <c r="Y769" s="74"/>
      <c r="Z769" s="74"/>
    </row>
    <row r="770" spans="1:26" ht="11.25" customHeight="1">
      <c r="A770" s="74"/>
      <c r="B770" s="74"/>
      <c r="C770" s="74"/>
      <c r="D770" s="74"/>
      <c r="E770" s="74"/>
      <c r="F770" s="74"/>
      <c r="G770" s="74"/>
      <c r="H770" s="74"/>
      <c r="I770" s="74"/>
      <c r="J770" s="74"/>
      <c r="K770" s="74"/>
      <c r="L770" s="74"/>
      <c r="M770" s="74"/>
      <c r="N770" s="74"/>
      <c r="O770" s="74"/>
      <c r="P770" s="74"/>
      <c r="Q770" s="74"/>
      <c r="R770" s="74"/>
      <c r="S770" s="74"/>
      <c r="T770" s="74"/>
      <c r="U770" s="74"/>
      <c r="V770" s="74"/>
      <c r="W770" s="74"/>
      <c r="X770" s="74"/>
      <c r="Y770" s="74"/>
      <c r="Z770" s="74"/>
    </row>
    <row r="771" spans="1:26" ht="11.25" customHeight="1">
      <c r="A771" s="74"/>
      <c r="B771" s="74"/>
      <c r="C771" s="74"/>
      <c r="D771" s="74"/>
      <c r="E771" s="74"/>
      <c r="F771" s="74"/>
      <c r="G771" s="74"/>
      <c r="H771" s="74"/>
      <c r="I771" s="74"/>
      <c r="J771" s="74"/>
      <c r="K771" s="74"/>
      <c r="L771" s="74"/>
      <c r="M771" s="74"/>
      <c r="N771" s="74"/>
      <c r="O771" s="74"/>
      <c r="P771" s="74"/>
      <c r="Q771" s="74"/>
      <c r="R771" s="74"/>
      <c r="S771" s="74"/>
      <c r="T771" s="74"/>
      <c r="U771" s="74"/>
      <c r="V771" s="74"/>
      <c r="W771" s="74"/>
      <c r="X771" s="74"/>
      <c r="Y771" s="74"/>
      <c r="Z771" s="74"/>
    </row>
    <row r="772" spans="1:26" ht="11.25" customHeight="1">
      <c r="A772" s="74"/>
      <c r="B772" s="74"/>
      <c r="C772" s="74"/>
      <c r="D772" s="74"/>
      <c r="E772" s="74"/>
      <c r="F772" s="74"/>
      <c r="G772" s="74"/>
      <c r="H772" s="74"/>
      <c r="I772" s="74"/>
      <c r="J772" s="74"/>
      <c r="K772" s="74"/>
      <c r="L772" s="74"/>
      <c r="M772" s="74"/>
      <c r="N772" s="74"/>
      <c r="O772" s="74"/>
      <c r="P772" s="74"/>
      <c r="Q772" s="74"/>
      <c r="R772" s="74"/>
      <c r="S772" s="74"/>
      <c r="T772" s="74"/>
      <c r="U772" s="74"/>
      <c r="V772" s="74"/>
      <c r="W772" s="74"/>
      <c r="X772" s="74"/>
      <c r="Y772" s="74"/>
      <c r="Z772" s="74"/>
    </row>
    <row r="773" spans="1:26" ht="11.25" customHeight="1">
      <c r="A773" s="74"/>
      <c r="B773" s="74"/>
      <c r="C773" s="74"/>
      <c r="D773" s="74"/>
      <c r="E773" s="74"/>
      <c r="F773" s="74"/>
      <c r="G773" s="74"/>
      <c r="H773" s="74"/>
      <c r="I773" s="74"/>
      <c r="J773" s="74"/>
      <c r="K773" s="74"/>
      <c r="L773" s="74"/>
      <c r="M773" s="74"/>
      <c r="N773" s="74"/>
      <c r="O773" s="74"/>
      <c r="P773" s="74"/>
      <c r="Q773" s="74"/>
      <c r="R773" s="74"/>
      <c r="S773" s="74"/>
      <c r="T773" s="74"/>
      <c r="U773" s="74"/>
      <c r="V773" s="74"/>
      <c r="W773" s="74"/>
      <c r="X773" s="74"/>
      <c r="Y773" s="74"/>
      <c r="Z773" s="74"/>
    </row>
    <row r="774" spans="1:26" ht="11.25" customHeight="1">
      <c r="A774" s="74"/>
      <c r="B774" s="74"/>
      <c r="C774" s="74"/>
      <c r="D774" s="74"/>
      <c r="E774" s="74"/>
      <c r="F774" s="74"/>
      <c r="G774" s="74"/>
      <c r="H774" s="74"/>
      <c r="I774" s="74"/>
      <c r="J774" s="74"/>
      <c r="K774" s="74"/>
      <c r="L774" s="74"/>
      <c r="M774" s="74"/>
      <c r="N774" s="74"/>
      <c r="O774" s="74"/>
      <c r="P774" s="74"/>
      <c r="Q774" s="74"/>
      <c r="R774" s="74"/>
      <c r="S774" s="74"/>
      <c r="T774" s="74"/>
      <c r="U774" s="74"/>
      <c r="V774" s="74"/>
      <c r="W774" s="74"/>
      <c r="X774" s="74"/>
      <c r="Y774" s="74"/>
      <c r="Z774" s="74"/>
    </row>
    <row r="775" spans="1:26" ht="11.25" customHeight="1">
      <c r="A775" s="74"/>
      <c r="B775" s="74"/>
      <c r="C775" s="74"/>
      <c r="D775" s="74"/>
      <c r="E775" s="74"/>
      <c r="F775" s="74"/>
      <c r="G775" s="74"/>
      <c r="H775" s="74"/>
      <c r="I775" s="74"/>
      <c r="J775" s="74"/>
      <c r="K775" s="74"/>
      <c r="L775" s="74"/>
      <c r="M775" s="74"/>
      <c r="N775" s="74"/>
      <c r="O775" s="74"/>
      <c r="P775" s="74"/>
      <c r="Q775" s="74"/>
      <c r="R775" s="74"/>
      <c r="S775" s="74"/>
      <c r="T775" s="74"/>
      <c r="U775" s="74"/>
      <c r="V775" s="74"/>
      <c r="W775" s="74"/>
      <c r="X775" s="74"/>
      <c r="Y775" s="74"/>
      <c r="Z775" s="74"/>
    </row>
    <row r="776" spans="1:26" ht="11.25" customHeight="1">
      <c r="A776" s="74"/>
      <c r="B776" s="74"/>
      <c r="C776" s="74"/>
      <c r="D776" s="74"/>
      <c r="E776" s="74"/>
      <c r="F776" s="74"/>
      <c r="G776" s="74"/>
      <c r="H776" s="74"/>
      <c r="I776" s="74"/>
      <c r="J776" s="74"/>
      <c r="K776" s="74"/>
      <c r="L776" s="74"/>
      <c r="M776" s="74"/>
      <c r="N776" s="74"/>
      <c r="O776" s="74"/>
      <c r="P776" s="74"/>
      <c r="Q776" s="74"/>
      <c r="R776" s="74"/>
      <c r="S776" s="74"/>
      <c r="T776" s="74"/>
      <c r="U776" s="74"/>
      <c r="V776" s="74"/>
      <c r="W776" s="74"/>
      <c r="X776" s="74"/>
      <c r="Y776" s="74"/>
      <c r="Z776" s="74"/>
    </row>
    <row r="777" spans="1:26" ht="11.25" customHeight="1">
      <c r="A777" s="74"/>
      <c r="B777" s="74"/>
      <c r="C777" s="74"/>
      <c r="D777" s="74"/>
      <c r="E777" s="74"/>
      <c r="F777" s="74"/>
      <c r="G777" s="74"/>
      <c r="H777" s="74"/>
      <c r="I777" s="74"/>
      <c r="J777" s="74"/>
      <c r="K777" s="74"/>
      <c r="L777" s="74"/>
      <c r="M777" s="74"/>
      <c r="N777" s="74"/>
      <c r="O777" s="74"/>
      <c r="P777" s="74"/>
      <c r="Q777" s="74"/>
      <c r="R777" s="74"/>
      <c r="S777" s="74"/>
      <c r="T777" s="74"/>
      <c r="U777" s="74"/>
      <c r="V777" s="74"/>
      <c r="W777" s="74"/>
      <c r="X777" s="74"/>
      <c r="Y777" s="74"/>
      <c r="Z777" s="74"/>
    </row>
    <row r="778" spans="1:26" ht="11.25" customHeight="1">
      <c r="A778" s="74"/>
      <c r="B778" s="74"/>
      <c r="C778" s="74"/>
      <c r="D778" s="74"/>
      <c r="E778" s="74"/>
      <c r="F778" s="74"/>
      <c r="G778" s="74"/>
      <c r="H778" s="74"/>
      <c r="I778" s="74"/>
      <c r="J778" s="74"/>
      <c r="K778" s="74"/>
      <c r="L778" s="74"/>
      <c r="M778" s="74"/>
      <c r="N778" s="74"/>
      <c r="O778" s="74"/>
      <c r="P778" s="74"/>
      <c r="Q778" s="74"/>
      <c r="R778" s="74"/>
      <c r="S778" s="74"/>
      <c r="T778" s="74"/>
      <c r="U778" s="74"/>
      <c r="V778" s="74"/>
      <c r="W778" s="74"/>
      <c r="X778" s="74"/>
      <c r="Y778" s="74"/>
      <c r="Z778" s="74"/>
    </row>
    <row r="779" spans="1:26" ht="11.25" customHeight="1">
      <c r="A779" s="74"/>
      <c r="B779" s="74"/>
      <c r="C779" s="74"/>
      <c r="D779" s="74"/>
      <c r="E779" s="74"/>
      <c r="F779" s="74"/>
      <c r="G779" s="74"/>
      <c r="H779" s="74"/>
      <c r="I779" s="74"/>
      <c r="J779" s="74"/>
      <c r="K779" s="74"/>
      <c r="L779" s="74"/>
      <c r="M779" s="74"/>
      <c r="N779" s="74"/>
      <c r="O779" s="74"/>
      <c r="P779" s="74"/>
      <c r="Q779" s="74"/>
      <c r="R779" s="74"/>
      <c r="S779" s="74"/>
      <c r="T779" s="74"/>
      <c r="U779" s="74"/>
      <c r="V779" s="74"/>
      <c r="W779" s="74"/>
      <c r="X779" s="74"/>
      <c r="Y779" s="74"/>
      <c r="Z779" s="74"/>
    </row>
    <row r="780" spans="1:26" ht="11.25" customHeight="1">
      <c r="A780" s="74"/>
      <c r="B780" s="74"/>
      <c r="C780" s="74"/>
      <c r="D780" s="74"/>
      <c r="E780" s="74"/>
      <c r="F780" s="74"/>
      <c r="G780" s="74"/>
      <c r="H780" s="74"/>
      <c r="I780" s="74"/>
      <c r="J780" s="74"/>
      <c r="K780" s="74"/>
      <c r="L780" s="74"/>
      <c r="M780" s="74"/>
      <c r="N780" s="74"/>
      <c r="O780" s="74"/>
      <c r="P780" s="74"/>
      <c r="Q780" s="74"/>
      <c r="R780" s="74"/>
      <c r="S780" s="74"/>
      <c r="T780" s="74"/>
      <c r="U780" s="74"/>
      <c r="V780" s="74"/>
      <c r="W780" s="74"/>
      <c r="X780" s="74"/>
      <c r="Y780" s="74"/>
      <c r="Z780" s="74"/>
    </row>
    <row r="781" spans="1:26" ht="11.25" customHeight="1">
      <c r="A781" s="74"/>
      <c r="B781" s="74"/>
      <c r="C781" s="74"/>
      <c r="D781" s="74"/>
      <c r="E781" s="74"/>
      <c r="F781" s="74"/>
      <c r="G781" s="74"/>
      <c r="H781" s="74"/>
      <c r="I781" s="74"/>
      <c r="J781" s="74"/>
      <c r="K781" s="74"/>
      <c r="L781" s="74"/>
      <c r="M781" s="74"/>
      <c r="N781" s="74"/>
      <c r="O781" s="74"/>
      <c r="P781" s="74"/>
      <c r="Q781" s="74"/>
      <c r="R781" s="74"/>
      <c r="S781" s="74"/>
      <c r="T781" s="74"/>
      <c r="U781" s="74"/>
      <c r="V781" s="74"/>
      <c r="W781" s="74"/>
      <c r="X781" s="74"/>
      <c r="Y781" s="74"/>
      <c r="Z781" s="74"/>
    </row>
    <row r="782" spans="1:26" ht="11.25" customHeight="1">
      <c r="A782" s="74"/>
      <c r="B782" s="74"/>
      <c r="C782" s="74"/>
      <c r="D782" s="74"/>
      <c r="E782" s="74"/>
      <c r="F782" s="74"/>
      <c r="G782" s="74"/>
      <c r="H782" s="74"/>
      <c r="I782" s="74"/>
      <c r="J782" s="74"/>
      <c r="K782" s="74"/>
      <c r="L782" s="74"/>
      <c r="M782" s="74"/>
      <c r="N782" s="74"/>
      <c r="O782" s="74"/>
      <c r="P782" s="74"/>
      <c r="Q782" s="74"/>
      <c r="R782" s="74"/>
      <c r="S782" s="74"/>
      <c r="T782" s="74"/>
      <c r="U782" s="74"/>
      <c r="V782" s="74"/>
      <c r="W782" s="74"/>
      <c r="X782" s="74"/>
      <c r="Y782" s="74"/>
      <c r="Z782" s="74"/>
    </row>
    <row r="783" spans="1:26" ht="11.25" customHeight="1">
      <c r="A783" s="74"/>
      <c r="B783" s="74"/>
      <c r="C783" s="74"/>
      <c r="D783" s="74"/>
      <c r="E783" s="74"/>
      <c r="F783" s="74"/>
      <c r="G783" s="74"/>
      <c r="H783" s="74"/>
      <c r="I783" s="74"/>
      <c r="J783" s="74"/>
      <c r="K783" s="74"/>
      <c r="L783" s="74"/>
      <c r="M783" s="74"/>
      <c r="N783" s="74"/>
      <c r="O783" s="74"/>
      <c r="P783" s="74"/>
      <c r="Q783" s="74"/>
      <c r="R783" s="74"/>
      <c r="S783" s="74"/>
      <c r="T783" s="74"/>
      <c r="U783" s="74"/>
      <c r="V783" s="74"/>
      <c r="W783" s="74"/>
      <c r="X783" s="74"/>
      <c r="Y783" s="74"/>
      <c r="Z783" s="74"/>
    </row>
    <row r="784" spans="1:26" ht="11.25" customHeight="1">
      <c r="A784" s="74"/>
      <c r="B784" s="74"/>
      <c r="C784" s="74"/>
      <c r="D784" s="74"/>
      <c r="E784" s="74"/>
      <c r="F784" s="74"/>
      <c r="G784" s="74"/>
      <c r="H784" s="74"/>
      <c r="I784" s="74"/>
      <c r="J784" s="74"/>
      <c r="K784" s="74"/>
      <c r="L784" s="74"/>
      <c r="M784" s="74"/>
      <c r="N784" s="74"/>
      <c r="O784" s="74"/>
      <c r="P784" s="74"/>
      <c r="Q784" s="74"/>
      <c r="R784" s="74"/>
      <c r="S784" s="74"/>
      <c r="T784" s="74"/>
      <c r="U784" s="74"/>
      <c r="V784" s="74"/>
      <c r="W784" s="74"/>
      <c r="X784" s="74"/>
      <c r="Y784" s="74"/>
      <c r="Z784" s="74"/>
    </row>
    <row r="785" spans="1:26" ht="11.25" customHeight="1">
      <c r="A785" s="74"/>
      <c r="B785" s="74"/>
      <c r="C785" s="74"/>
      <c r="D785" s="74"/>
      <c r="E785" s="74"/>
      <c r="F785" s="74"/>
      <c r="G785" s="74"/>
      <c r="H785" s="74"/>
      <c r="I785" s="74"/>
      <c r="J785" s="74"/>
      <c r="K785" s="74"/>
      <c r="L785" s="74"/>
      <c r="M785" s="74"/>
      <c r="N785" s="74"/>
      <c r="O785" s="74"/>
      <c r="P785" s="74"/>
      <c r="Q785" s="74"/>
      <c r="R785" s="74"/>
      <c r="S785" s="74"/>
      <c r="T785" s="74"/>
      <c r="U785" s="74"/>
      <c r="V785" s="74"/>
      <c r="W785" s="74"/>
      <c r="X785" s="74"/>
      <c r="Y785" s="74"/>
      <c r="Z785" s="74"/>
    </row>
    <row r="786" spans="1:26" ht="11.25" customHeight="1">
      <c r="A786" s="74"/>
      <c r="B786" s="74"/>
      <c r="C786" s="74"/>
      <c r="D786" s="74"/>
      <c r="E786" s="74"/>
      <c r="F786" s="74"/>
      <c r="G786" s="74"/>
      <c r="H786" s="74"/>
      <c r="I786" s="74"/>
      <c r="J786" s="74"/>
      <c r="K786" s="74"/>
      <c r="L786" s="74"/>
      <c r="M786" s="74"/>
      <c r="N786" s="74"/>
      <c r="O786" s="74"/>
      <c r="P786" s="74"/>
      <c r="Q786" s="74"/>
      <c r="R786" s="74"/>
      <c r="S786" s="74"/>
      <c r="T786" s="74"/>
      <c r="U786" s="74"/>
      <c r="V786" s="74"/>
      <c r="W786" s="74"/>
      <c r="X786" s="74"/>
      <c r="Y786" s="74"/>
      <c r="Z786" s="74"/>
    </row>
    <row r="787" spans="1:26" ht="11.25" customHeight="1">
      <c r="A787" s="74"/>
      <c r="B787" s="74"/>
      <c r="C787" s="74"/>
      <c r="D787" s="74"/>
      <c r="E787" s="74"/>
      <c r="F787" s="74"/>
      <c r="G787" s="74"/>
      <c r="H787" s="74"/>
      <c r="I787" s="74"/>
      <c r="J787" s="74"/>
      <c r="K787" s="74"/>
      <c r="L787" s="74"/>
      <c r="M787" s="74"/>
      <c r="N787" s="74"/>
      <c r="O787" s="74"/>
      <c r="P787" s="74"/>
      <c r="Q787" s="74"/>
      <c r="R787" s="74"/>
      <c r="S787" s="74"/>
      <c r="T787" s="74"/>
      <c r="U787" s="74"/>
      <c r="V787" s="74"/>
      <c r="W787" s="74"/>
      <c r="X787" s="74"/>
      <c r="Y787" s="74"/>
      <c r="Z787" s="74"/>
    </row>
    <row r="788" spans="1:26" ht="11.25" customHeight="1">
      <c r="A788" s="74"/>
      <c r="B788" s="74"/>
      <c r="C788" s="74"/>
      <c r="D788" s="74"/>
      <c r="E788" s="74"/>
      <c r="F788" s="74"/>
      <c r="G788" s="74"/>
      <c r="H788" s="74"/>
      <c r="I788" s="74"/>
      <c r="J788" s="74"/>
      <c r="K788" s="74"/>
      <c r="L788" s="74"/>
      <c r="M788" s="74"/>
      <c r="N788" s="74"/>
      <c r="O788" s="74"/>
      <c r="P788" s="74"/>
      <c r="Q788" s="74"/>
      <c r="R788" s="74"/>
      <c r="S788" s="74"/>
      <c r="T788" s="74"/>
      <c r="U788" s="74"/>
      <c r="V788" s="74"/>
      <c r="W788" s="74"/>
      <c r="X788" s="74"/>
      <c r="Y788" s="74"/>
      <c r="Z788" s="74"/>
    </row>
    <row r="789" spans="1:26" ht="11.25" customHeight="1">
      <c r="A789" s="74"/>
      <c r="B789" s="74"/>
      <c r="C789" s="74"/>
      <c r="D789" s="74"/>
      <c r="E789" s="74"/>
      <c r="F789" s="74"/>
      <c r="G789" s="74"/>
      <c r="H789" s="74"/>
      <c r="I789" s="74"/>
      <c r="J789" s="74"/>
      <c r="K789" s="74"/>
      <c r="L789" s="74"/>
      <c r="M789" s="74"/>
      <c r="N789" s="74"/>
      <c r="O789" s="74"/>
      <c r="P789" s="74"/>
      <c r="Q789" s="74"/>
      <c r="R789" s="74"/>
      <c r="S789" s="74"/>
      <c r="T789" s="74"/>
      <c r="U789" s="74"/>
      <c r="V789" s="74"/>
      <c r="W789" s="74"/>
      <c r="X789" s="74"/>
      <c r="Y789" s="74"/>
      <c r="Z789" s="74"/>
    </row>
    <row r="790" spans="1:26" ht="11.25" customHeight="1">
      <c r="A790" s="74"/>
      <c r="B790" s="74"/>
      <c r="C790" s="74"/>
      <c r="D790" s="74"/>
      <c r="E790" s="74"/>
      <c r="F790" s="74"/>
      <c r="G790" s="74"/>
      <c r="H790" s="74"/>
      <c r="I790" s="74"/>
      <c r="J790" s="74"/>
      <c r="K790" s="74"/>
      <c r="L790" s="74"/>
      <c r="M790" s="74"/>
      <c r="N790" s="74"/>
      <c r="O790" s="74"/>
      <c r="P790" s="74"/>
      <c r="Q790" s="74"/>
      <c r="R790" s="74"/>
      <c r="S790" s="74"/>
      <c r="T790" s="74"/>
      <c r="U790" s="74"/>
      <c r="V790" s="74"/>
      <c r="W790" s="74"/>
      <c r="X790" s="74"/>
      <c r="Y790" s="74"/>
      <c r="Z790" s="74"/>
    </row>
    <row r="791" spans="1:26" ht="11.25" customHeight="1">
      <c r="A791" s="74"/>
      <c r="B791" s="74"/>
      <c r="C791" s="74"/>
      <c r="D791" s="74"/>
      <c r="E791" s="74"/>
      <c r="F791" s="74"/>
      <c r="G791" s="74"/>
      <c r="H791" s="74"/>
      <c r="I791" s="74"/>
      <c r="J791" s="74"/>
      <c r="K791" s="74"/>
      <c r="L791" s="74"/>
      <c r="M791" s="74"/>
      <c r="N791" s="74"/>
      <c r="O791" s="74"/>
      <c r="P791" s="74"/>
      <c r="Q791" s="74"/>
      <c r="R791" s="74"/>
      <c r="S791" s="74"/>
      <c r="T791" s="74"/>
      <c r="U791" s="74"/>
      <c r="V791" s="74"/>
      <c r="W791" s="74"/>
      <c r="X791" s="74"/>
      <c r="Y791" s="74"/>
      <c r="Z791" s="74"/>
    </row>
    <row r="792" spans="1:26" ht="11.25" customHeight="1">
      <c r="A792" s="74"/>
      <c r="B792" s="74"/>
      <c r="C792" s="74"/>
      <c r="D792" s="74"/>
      <c r="E792" s="74"/>
      <c r="F792" s="74"/>
      <c r="G792" s="74"/>
      <c r="H792" s="74"/>
      <c r="I792" s="74"/>
      <c r="J792" s="74"/>
      <c r="K792" s="74"/>
      <c r="L792" s="74"/>
      <c r="M792" s="74"/>
      <c r="N792" s="74"/>
      <c r="O792" s="74"/>
      <c r="P792" s="74"/>
      <c r="Q792" s="74"/>
      <c r="R792" s="74"/>
      <c r="S792" s="74"/>
      <c r="T792" s="74"/>
      <c r="U792" s="74"/>
      <c r="V792" s="74"/>
      <c r="W792" s="74"/>
      <c r="X792" s="74"/>
      <c r="Y792" s="74"/>
      <c r="Z792" s="74"/>
    </row>
    <row r="793" spans="1:26" ht="11.25" customHeight="1">
      <c r="A793" s="74"/>
      <c r="B793" s="74"/>
      <c r="C793" s="74"/>
      <c r="D793" s="74"/>
      <c r="E793" s="74"/>
      <c r="F793" s="74"/>
      <c r="G793" s="74"/>
      <c r="H793" s="74"/>
      <c r="I793" s="74"/>
      <c r="J793" s="74"/>
      <c r="K793" s="74"/>
      <c r="L793" s="74"/>
      <c r="M793" s="74"/>
      <c r="N793" s="74"/>
      <c r="O793" s="74"/>
      <c r="P793" s="74"/>
      <c r="Q793" s="74"/>
      <c r="R793" s="74"/>
      <c r="S793" s="74"/>
      <c r="T793" s="74"/>
      <c r="U793" s="74"/>
      <c r="V793" s="74"/>
      <c r="W793" s="74"/>
      <c r="X793" s="74"/>
      <c r="Y793" s="74"/>
      <c r="Z793" s="74"/>
    </row>
    <row r="794" spans="1:26" ht="11.25" customHeight="1">
      <c r="A794" s="74"/>
      <c r="B794" s="74"/>
      <c r="C794" s="74"/>
      <c r="D794" s="74"/>
      <c r="E794" s="74"/>
      <c r="F794" s="74"/>
      <c r="G794" s="74"/>
      <c r="H794" s="74"/>
      <c r="I794" s="74"/>
      <c r="J794" s="74"/>
      <c r="K794" s="74"/>
      <c r="L794" s="74"/>
      <c r="M794" s="74"/>
      <c r="N794" s="74"/>
      <c r="O794" s="74"/>
      <c r="P794" s="74"/>
      <c r="Q794" s="74"/>
      <c r="R794" s="74"/>
      <c r="S794" s="74"/>
      <c r="T794" s="74"/>
      <c r="U794" s="74"/>
      <c r="V794" s="74"/>
      <c r="W794" s="74"/>
      <c r="X794" s="74"/>
      <c r="Y794" s="74"/>
      <c r="Z794" s="74"/>
    </row>
    <row r="795" spans="1:26" ht="11.25" customHeight="1">
      <c r="A795" s="74"/>
      <c r="B795" s="74"/>
      <c r="C795" s="74"/>
      <c r="D795" s="74"/>
      <c r="E795" s="74"/>
      <c r="F795" s="74"/>
      <c r="G795" s="74"/>
      <c r="H795" s="74"/>
      <c r="I795" s="74"/>
      <c r="J795" s="74"/>
      <c r="K795" s="74"/>
      <c r="L795" s="74"/>
      <c r="M795" s="74"/>
      <c r="N795" s="74"/>
      <c r="O795" s="74"/>
      <c r="P795" s="74"/>
      <c r="Q795" s="74"/>
      <c r="R795" s="74"/>
      <c r="S795" s="74"/>
      <c r="T795" s="74"/>
      <c r="U795" s="74"/>
      <c r="V795" s="74"/>
      <c r="W795" s="74"/>
      <c r="X795" s="74"/>
      <c r="Y795" s="74"/>
      <c r="Z795" s="74"/>
    </row>
    <row r="796" spans="1:26" ht="11.25" customHeight="1">
      <c r="A796" s="74"/>
      <c r="B796" s="74"/>
      <c r="C796" s="74"/>
      <c r="D796" s="74"/>
      <c r="E796" s="74"/>
      <c r="F796" s="74"/>
      <c r="G796" s="74"/>
      <c r="H796" s="74"/>
      <c r="I796" s="74"/>
      <c r="J796" s="74"/>
      <c r="K796" s="74"/>
      <c r="L796" s="74"/>
      <c r="M796" s="74"/>
      <c r="N796" s="74"/>
      <c r="O796" s="74"/>
      <c r="P796" s="74"/>
      <c r="Q796" s="74"/>
      <c r="R796" s="74"/>
      <c r="S796" s="74"/>
      <c r="T796" s="74"/>
      <c r="U796" s="74"/>
      <c r="V796" s="74"/>
      <c r="W796" s="74"/>
      <c r="X796" s="74"/>
      <c r="Y796" s="74"/>
      <c r="Z796" s="74"/>
    </row>
    <row r="797" spans="1:26" ht="11.25" customHeight="1">
      <c r="A797" s="74"/>
      <c r="B797" s="74"/>
      <c r="C797" s="74"/>
      <c r="D797" s="74"/>
      <c r="E797" s="74"/>
      <c r="F797" s="74"/>
      <c r="G797" s="74"/>
      <c r="H797" s="74"/>
      <c r="I797" s="74"/>
      <c r="J797" s="74"/>
      <c r="K797" s="74"/>
      <c r="L797" s="74"/>
      <c r="M797" s="74"/>
      <c r="N797" s="74"/>
      <c r="O797" s="74"/>
      <c r="P797" s="74"/>
      <c r="Q797" s="74"/>
      <c r="R797" s="74"/>
      <c r="S797" s="74"/>
      <c r="T797" s="74"/>
      <c r="U797" s="74"/>
      <c r="V797" s="74"/>
      <c r="W797" s="74"/>
      <c r="X797" s="74"/>
      <c r="Y797" s="74"/>
      <c r="Z797" s="74"/>
    </row>
    <row r="798" spans="1:26" ht="11.25" customHeight="1">
      <c r="A798" s="74"/>
      <c r="B798" s="74"/>
      <c r="C798" s="74"/>
      <c r="D798" s="74"/>
      <c r="E798" s="74"/>
      <c r="F798" s="74"/>
      <c r="G798" s="74"/>
      <c r="H798" s="74"/>
      <c r="I798" s="74"/>
      <c r="J798" s="74"/>
      <c r="K798" s="74"/>
      <c r="L798" s="74"/>
      <c r="M798" s="74"/>
      <c r="N798" s="74"/>
      <c r="O798" s="74"/>
      <c r="P798" s="74"/>
      <c r="Q798" s="74"/>
      <c r="R798" s="74"/>
      <c r="S798" s="74"/>
      <c r="T798" s="74"/>
      <c r="U798" s="74"/>
      <c r="V798" s="74"/>
      <c r="W798" s="74"/>
      <c r="X798" s="74"/>
      <c r="Y798" s="74"/>
      <c r="Z798" s="74"/>
    </row>
    <row r="799" spans="1:26" ht="11.25" customHeight="1">
      <c r="A799" s="74"/>
      <c r="B799" s="74"/>
      <c r="C799" s="74"/>
      <c r="D799" s="74"/>
      <c r="E799" s="74"/>
      <c r="F799" s="74"/>
      <c r="G799" s="74"/>
      <c r="H799" s="74"/>
      <c r="I799" s="74"/>
      <c r="J799" s="74"/>
      <c r="K799" s="74"/>
      <c r="L799" s="74"/>
      <c r="M799" s="74"/>
      <c r="N799" s="74"/>
      <c r="O799" s="74"/>
      <c r="P799" s="74"/>
      <c r="Q799" s="74"/>
      <c r="R799" s="74"/>
      <c r="S799" s="74"/>
      <c r="T799" s="74"/>
      <c r="U799" s="74"/>
      <c r="V799" s="74"/>
      <c r="W799" s="74"/>
      <c r="X799" s="74"/>
      <c r="Y799" s="74"/>
      <c r="Z799" s="74"/>
    </row>
    <row r="800" spans="1:26" ht="11.25" customHeight="1">
      <c r="A800" s="74"/>
      <c r="B800" s="74"/>
      <c r="C800" s="74"/>
      <c r="D800" s="74"/>
      <c r="E800" s="74"/>
      <c r="F800" s="74"/>
      <c r="G800" s="74"/>
      <c r="H800" s="74"/>
      <c r="I800" s="74"/>
      <c r="J800" s="74"/>
      <c r="K800" s="74"/>
      <c r="L800" s="74"/>
      <c r="M800" s="74"/>
      <c r="N800" s="74"/>
      <c r="O800" s="74"/>
      <c r="P800" s="74"/>
      <c r="Q800" s="74"/>
      <c r="R800" s="74"/>
      <c r="S800" s="74"/>
      <c r="T800" s="74"/>
      <c r="U800" s="74"/>
      <c r="V800" s="74"/>
      <c r="W800" s="74"/>
      <c r="X800" s="74"/>
      <c r="Y800" s="74"/>
      <c r="Z800" s="74"/>
    </row>
    <row r="801" spans="1:26" ht="11.25" customHeight="1">
      <c r="A801" s="74"/>
      <c r="B801" s="74"/>
      <c r="C801" s="74"/>
      <c r="D801" s="74"/>
      <c r="E801" s="74"/>
      <c r="F801" s="74"/>
      <c r="G801" s="74"/>
      <c r="H801" s="74"/>
      <c r="I801" s="74"/>
      <c r="J801" s="74"/>
      <c r="K801" s="74"/>
      <c r="L801" s="74"/>
      <c r="M801" s="74"/>
      <c r="N801" s="74"/>
      <c r="O801" s="74"/>
      <c r="P801" s="74"/>
      <c r="Q801" s="74"/>
      <c r="R801" s="74"/>
      <c r="S801" s="74"/>
      <c r="T801" s="74"/>
      <c r="U801" s="74"/>
      <c r="V801" s="74"/>
      <c r="W801" s="74"/>
      <c r="X801" s="74"/>
      <c r="Y801" s="74"/>
      <c r="Z801" s="74"/>
    </row>
    <row r="802" spans="1:26" ht="11.25" customHeight="1">
      <c r="A802" s="74"/>
      <c r="B802" s="74"/>
      <c r="C802" s="74"/>
      <c r="D802" s="74"/>
      <c r="E802" s="74"/>
      <c r="F802" s="74"/>
      <c r="G802" s="74"/>
      <c r="H802" s="74"/>
      <c r="I802" s="74"/>
      <c r="J802" s="74"/>
      <c r="K802" s="74"/>
      <c r="L802" s="74"/>
      <c r="M802" s="74"/>
      <c r="N802" s="74"/>
      <c r="O802" s="74"/>
      <c r="P802" s="74"/>
      <c r="Q802" s="74"/>
      <c r="R802" s="74"/>
      <c r="S802" s="74"/>
      <c r="T802" s="74"/>
      <c r="U802" s="74"/>
      <c r="V802" s="74"/>
      <c r="W802" s="74"/>
      <c r="X802" s="74"/>
      <c r="Y802" s="74"/>
      <c r="Z802" s="74"/>
    </row>
    <row r="803" spans="1:26" ht="11.25" customHeight="1">
      <c r="A803" s="74"/>
      <c r="B803" s="74"/>
      <c r="C803" s="74"/>
      <c r="D803" s="74"/>
      <c r="E803" s="74"/>
      <c r="F803" s="74"/>
      <c r="G803" s="74"/>
      <c r="H803" s="74"/>
      <c r="I803" s="74"/>
      <c r="J803" s="74"/>
      <c r="K803" s="74"/>
      <c r="L803" s="74"/>
      <c r="M803" s="74"/>
      <c r="N803" s="74"/>
      <c r="O803" s="74"/>
      <c r="P803" s="74"/>
      <c r="Q803" s="74"/>
      <c r="R803" s="74"/>
      <c r="S803" s="74"/>
      <c r="T803" s="74"/>
      <c r="U803" s="74"/>
      <c r="V803" s="74"/>
      <c r="W803" s="74"/>
      <c r="X803" s="74"/>
      <c r="Y803" s="74"/>
      <c r="Z803" s="74"/>
    </row>
    <row r="804" spans="1:26" ht="11.25" customHeight="1">
      <c r="A804" s="74"/>
      <c r="B804" s="74"/>
      <c r="C804" s="74"/>
      <c r="D804" s="74"/>
      <c r="E804" s="74"/>
      <c r="F804" s="74"/>
      <c r="G804" s="74"/>
      <c r="H804" s="74"/>
      <c r="I804" s="74"/>
      <c r="J804" s="74"/>
      <c r="K804" s="74"/>
      <c r="L804" s="74"/>
      <c r="M804" s="74"/>
      <c r="N804" s="74"/>
      <c r="O804" s="74"/>
      <c r="P804" s="74"/>
      <c r="Q804" s="74"/>
      <c r="R804" s="74"/>
      <c r="S804" s="74"/>
      <c r="T804" s="74"/>
      <c r="U804" s="74"/>
      <c r="V804" s="74"/>
      <c r="W804" s="74"/>
      <c r="X804" s="74"/>
      <c r="Y804" s="74"/>
      <c r="Z804" s="74"/>
    </row>
    <row r="805" spans="1:26" ht="11.25" customHeight="1">
      <c r="A805" s="74"/>
      <c r="B805" s="74"/>
      <c r="C805" s="74"/>
      <c r="D805" s="74"/>
      <c r="E805" s="74"/>
      <c r="F805" s="74"/>
      <c r="G805" s="74"/>
      <c r="H805" s="74"/>
      <c r="I805" s="74"/>
      <c r="J805" s="74"/>
      <c r="K805" s="74"/>
      <c r="L805" s="74"/>
      <c r="M805" s="74"/>
      <c r="N805" s="74"/>
      <c r="O805" s="74"/>
      <c r="P805" s="74"/>
      <c r="Q805" s="74"/>
      <c r="R805" s="74"/>
      <c r="S805" s="74"/>
      <c r="T805" s="74"/>
      <c r="U805" s="74"/>
      <c r="V805" s="74"/>
      <c r="W805" s="74"/>
      <c r="X805" s="74"/>
      <c r="Y805" s="74"/>
      <c r="Z805" s="74"/>
    </row>
    <row r="806" spans="1:26" ht="11.25" customHeight="1">
      <c r="A806" s="74"/>
      <c r="B806" s="74"/>
      <c r="C806" s="74"/>
      <c r="D806" s="74"/>
      <c r="E806" s="74"/>
      <c r="F806" s="74"/>
      <c r="G806" s="74"/>
      <c r="H806" s="74"/>
      <c r="I806" s="74"/>
      <c r="J806" s="74"/>
      <c r="K806" s="74"/>
      <c r="L806" s="74"/>
      <c r="M806" s="74"/>
      <c r="N806" s="74"/>
      <c r="O806" s="74"/>
      <c r="P806" s="74"/>
      <c r="Q806" s="74"/>
      <c r="R806" s="74"/>
      <c r="S806" s="74"/>
      <c r="T806" s="74"/>
      <c r="U806" s="74"/>
      <c r="V806" s="74"/>
      <c r="W806" s="74"/>
      <c r="X806" s="74"/>
      <c r="Y806" s="74"/>
      <c r="Z806" s="74"/>
    </row>
    <row r="807" spans="1:26" ht="11.25" customHeight="1">
      <c r="A807" s="74"/>
      <c r="B807" s="74"/>
      <c r="C807" s="74"/>
      <c r="D807" s="74"/>
      <c r="E807" s="74"/>
      <c r="F807" s="74"/>
      <c r="G807" s="74"/>
      <c r="H807" s="74"/>
      <c r="I807" s="74"/>
      <c r="J807" s="74"/>
      <c r="K807" s="74"/>
      <c r="L807" s="74"/>
      <c r="M807" s="74"/>
      <c r="N807" s="74"/>
      <c r="O807" s="74"/>
      <c r="P807" s="74"/>
      <c r="Q807" s="74"/>
      <c r="R807" s="74"/>
      <c r="S807" s="74"/>
      <c r="T807" s="74"/>
      <c r="U807" s="74"/>
      <c r="V807" s="74"/>
      <c r="W807" s="74"/>
      <c r="X807" s="74"/>
      <c r="Y807" s="74"/>
      <c r="Z807" s="74"/>
    </row>
    <row r="808" spans="1:26" ht="11.25" customHeight="1">
      <c r="A808" s="74"/>
      <c r="B808" s="74"/>
      <c r="C808" s="74"/>
      <c r="D808" s="74"/>
      <c r="E808" s="74"/>
      <c r="F808" s="74"/>
      <c r="G808" s="74"/>
      <c r="H808" s="74"/>
      <c r="I808" s="74"/>
      <c r="J808" s="74"/>
      <c r="K808" s="74"/>
      <c r="L808" s="74"/>
      <c r="M808" s="74"/>
      <c r="N808" s="74"/>
      <c r="O808" s="74"/>
      <c r="P808" s="74"/>
      <c r="Q808" s="74"/>
      <c r="R808" s="74"/>
      <c r="S808" s="74"/>
      <c r="T808" s="74"/>
      <c r="U808" s="74"/>
      <c r="V808" s="74"/>
      <c r="W808" s="74"/>
      <c r="X808" s="74"/>
      <c r="Y808" s="74"/>
      <c r="Z808" s="74"/>
    </row>
    <row r="809" spans="1:26" ht="11.25" customHeight="1">
      <c r="A809" s="74"/>
      <c r="B809" s="74"/>
      <c r="C809" s="74"/>
      <c r="D809" s="74"/>
      <c r="E809" s="74"/>
      <c r="F809" s="74"/>
      <c r="G809" s="74"/>
      <c r="H809" s="74"/>
      <c r="I809" s="74"/>
      <c r="J809" s="74"/>
      <c r="K809" s="74"/>
      <c r="L809" s="74"/>
      <c r="M809" s="74"/>
      <c r="N809" s="74"/>
      <c r="O809" s="74"/>
      <c r="P809" s="74"/>
      <c r="Q809" s="74"/>
      <c r="R809" s="74"/>
      <c r="S809" s="74"/>
      <c r="T809" s="74"/>
      <c r="U809" s="74"/>
      <c r="V809" s="74"/>
      <c r="W809" s="74"/>
      <c r="X809" s="74"/>
      <c r="Y809" s="74"/>
      <c r="Z809" s="74"/>
    </row>
    <row r="810" spans="1:26" ht="11.25" customHeight="1">
      <c r="A810" s="74"/>
      <c r="B810" s="74"/>
      <c r="C810" s="74"/>
      <c r="D810" s="74"/>
      <c r="E810" s="74"/>
      <c r="F810" s="74"/>
      <c r="G810" s="74"/>
      <c r="H810" s="74"/>
      <c r="I810" s="74"/>
      <c r="J810" s="74"/>
      <c r="K810" s="74"/>
      <c r="L810" s="74"/>
      <c r="M810" s="74"/>
      <c r="N810" s="74"/>
      <c r="O810" s="74"/>
      <c r="P810" s="74"/>
      <c r="Q810" s="74"/>
      <c r="R810" s="74"/>
      <c r="S810" s="74"/>
      <c r="T810" s="74"/>
      <c r="U810" s="74"/>
      <c r="V810" s="74"/>
      <c r="W810" s="74"/>
      <c r="X810" s="74"/>
      <c r="Y810" s="74"/>
      <c r="Z810" s="74"/>
    </row>
    <row r="811" spans="1:26" ht="11.25" customHeight="1">
      <c r="A811" s="74"/>
      <c r="B811" s="74"/>
      <c r="C811" s="74"/>
      <c r="D811" s="74"/>
      <c r="E811" s="74"/>
      <c r="F811" s="74"/>
      <c r="G811" s="74"/>
      <c r="H811" s="74"/>
      <c r="I811" s="74"/>
      <c r="J811" s="74"/>
      <c r="K811" s="74"/>
      <c r="L811" s="74"/>
      <c r="M811" s="74"/>
      <c r="N811" s="74"/>
      <c r="O811" s="74"/>
      <c r="P811" s="74"/>
      <c r="Q811" s="74"/>
      <c r="R811" s="74"/>
      <c r="S811" s="74"/>
      <c r="T811" s="74"/>
      <c r="U811" s="74"/>
      <c r="V811" s="74"/>
      <c r="W811" s="74"/>
      <c r="X811" s="74"/>
      <c r="Y811" s="74"/>
      <c r="Z811" s="74"/>
    </row>
    <row r="812" spans="1:26" ht="11.25" customHeight="1">
      <c r="A812" s="74"/>
      <c r="B812" s="74"/>
      <c r="C812" s="74"/>
      <c r="D812" s="74"/>
      <c r="E812" s="74"/>
      <c r="F812" s="74"/>
      <c r="G812" s="74"/>
      <c r="H812" s="74"/>
      <c r="I812" s="74"/>
      <c r="J812" s="74"/>
      <c r="K812" s="74"/>
      <c r="L812" s="74"/>
      <c r="M812" s="74"/>
      <c r="N812" s="74"/>
      <c r="O812" s="74"/>
      <c r="P812" s="74"/>
      <c r="Q812" s="74"/>
      <c r="R812" s="74"/>
      <c r="S812" s="74"/>
      <c r="T812" s="74"/>
      <c r="U812" s="74"/>
      <c r="V812" s="74"/>
      <c r="W812" s="74"/>
      <c r="X812" s="74"/>
      <c r="Y812" s="74"/>
      <c r="Z812" s="74"/>
    </row>
    <row r="813" spans="1:26" ht="11.25" customHeight="1">
      <c r="A813" s="74"/>
      <c r="B813" s="74"/>
      <c r="C813" s="74"/>
      <c r="D813" s="74"/>
      <c r="E813" s="74"/>
      <c r="F813" s="74"/>
      <c r="G813" s="74"/>
      <c r="H813" s="74"/>
      <c r="I813" s="74"/>
      <c r="J813" s="74"/>
      <c r="K813" s="74"/>
      <c r="L813" s="74"/>
      <c r="M813" s="74"/>
      <c r="N813" s="74"/>
      <c r="O813" s="74"/>
      <c r="P813" s="74"/>
      <c r="Q813" s="74"/>
      <c r="R813" s="74"/>
      <c r="S813" s="74"/>
      <c r="T813" s="74"/>
      <c r="U813" s="74"/>
      <c r="V813" s="74"/>
      <c r="W813" s="74"/>
      <c r="X813" s="74"/>
      <c r="Y813" s="74"/>
      <c r="Z813" s="74"/>
    </row>
    <row r="814" spans="1:26" ht="11.25" customHeight="1">
      <c r="A814" s="74"/>
      <c r="B814" s="74"/>
      <c r="C814" s="74"/>
      <c r="D814" s="74"/>
      <c r="E814" s="74"/>
      <c r="F814" s="74"/>
      <c r="G814" s="74"/>
      <c r="H814" s="74"/>
      <c r="I814" s="74"/>
      <c r="J814" s="74"/>
      <c r="K814" s="74"/>
      <c r="L814" s="74"/>
      <c r="M814" s="74"/>
      <c r="N814" s="74"/>
      <c r="O814" s="74"/>
      <c r="P814" s="74"/>
      <c r="Q814" s="74"/>
      <c r="R814" s="74"/>
      <c r="S814" s="74"/>
      <c r="T814" s="74"/>
      <c r="U814" s="74"/>
      <c r="V814" s="74"/>
      <c r="W814" s="74"/>
      <c r="X814" s="74"/>
      <c r="Y814" s="74"/>
      <c r="Z814" s="74"/>
    </row>
    <row r="815" spans="1:26" ht="11.25" customHeight="1">
      <c r="A815" s="74"/>
      <c r="B815" s="74"/>
      <c r="C815" s="74"/>
      <c r="D815" s="74"/>
      <c r="E815" s="74"/>
      <c r="F815" s="74"/>
      <c r="G815" s="74"/>
      <c r="H815" s="74"/>
      <c r="I815" s="74"/>
      <c r="J815" s="74"/>
      <c r="K815" s="74"/>
      <c r="L815" s="74"/>
      <c r="M815" s="74"/>
      <c r="N815" s="74"/>
      <c r="O815" s="74"/>
      <c r="P815" s="74"/>
      <c r="Q815" s="74"/>
      <c r="R815" s="74"/>
      <c r="S815" s="74"/>
      <c r="T815" s="74"/>
      <c r="U815" s="74"/>
      <c r="V815" s="74"/>
      <c r="W815" s="74"/>
      <c r="X815" s="74"/>
      <c r="Y815" s="74"/>
      <c r="Z815" s="74"/>
    </row>
    <row r="816" spans="1:26" ht="11.25" customHeight="1">
      <c r="A816" s="74"/>
      <c r="B816" s="74"/>
      <c r="C816" s="74"/>
      <c r="D816" s="74"/>
      <c r="E816" s="74"/>
      <c r="F816" s="74"/>
      <c r="G816" s="74"/>
      <c r="H816" s="74"/>
      <c r="I816" s="74"/>
      <c r="J816" s="74"/>
      <c r="K816" s="74"/>
      <c r="L816" s="74"/>
      <c r="M816" s="74"/>
      <c r="N816" s="74"/>
      <c r="O816" s="74"/>
      <c r="P816" s="74"/>
      <c r="Q816" s="74"/>
      <c r="R816" s="74"/>
      <c r="S816" s="74"/>
      <c r="T816" s="74"/>
      <c r="U816" s="74"/>
      <c r="V816" s="74"/>
      <c r="W816" s="74"/>
      <c r="X816" s="74"/>
      <c r="Y816" s="74"/>
      <c r="Z816" s="74"/>
    </row>
    <row r="817" spans="1:26" ht="11.25" customHeight="1">
      <c r="A817" s="74"/>
      <c r="B817" s="74"/>
      <c r="C817" s="74"/>
      <c r="D817" s="74"/>
      <c r="E817" s="74"/>
      <c r="F817" s="74"/>
      <c r="G817" s="74"/>
      <c r="H817" s="74"/>
      <c r="I817" s="74"/>
      <c r="J817" s="74"/>
      <c r="K817" s="74"/>
      <c r="L817" s="74"/>
      <c r="M817" s="74"/>
      <c r="N817" s="74"/>
      <c r="O817" s="74"/>
      <c r="P817" s="74"/>
      <c r="Q817" s="74"/>
      <c r="R817" s="74"/>
      <c r="S817" s="74"/>
      <c r="T817" s="74"/>
      <c r="U817" s="74"/>
      <c r="V817" s="74"/>
      <c r="W817" s="74"/>
      <c r="X817" s="74"/>
      <c r="Y817" s="74"/>
      <c r="Z817" s="74"/>
    </row>
    <row r="818" spans="1:26" ht="11.25" customHeight="1">
      <c r="A818" s="74"/>
      <c r="B818" s="74"/>
      <c r="C818" s="74"/>
      <c r="D818" s="74"/>
      <c r="E818" s="74"/>
      <c r="F818" s="74"/>
      <c r="G818" s="74"/>
      <c r="H818" s="74"/>
      <c r="I818" s="74"/>
      <c r="J818" s="74"/>
      <c r="K818" s="74"/>
      <c r="L818" s="74"/>
      <c r="M818" s="74"/>
      <c r="N818" s="74"/>
      <c r="O818" s="74"/>
      <c r="P818" s="74"/>
      <c r="Q818" s="74"/>
      <c r="R818" s="74"/>
      <c r="S818" s="74"/>
      <c r="T818" s="74"/>
      <c r="U818" s="74"/>
      <c r="V818" s="74"/>
      <c r="W818" s="74"/>
      <c r="X818" s="74"/>
      <c r="Y818" s="74"/>
      <c r="Z818" s="74"/>
    </row>
    <row r="819" spans="1:26" ht="11.25" customHeight="1">
      <c r="A819" s="74"/>
      <c r="B819" s="74"/>
      <c r="C819" s="74"/>
      <c r="D819" s="74"/>
      <c r="E819" s="74"/>
      <c r="F819" s="74"/>
      <c r="G819" s="74"/>
      <c r="H819" s="74"/>
      <c r="I819" s="74"/>
      <c r="J819" s="74"/>
      <c r="K819" s="74"/>
      <c r="L819" s="74"/>
      <c r="M819" s="74"/>
      <c r="N819" s="74"/>
      <c r="O819" s="74"/>
      <c r="P819" s="74"/>
      <c r="Q819" s="74"/>
      <c r="R819" s="74"/>
      <c r="S819" s="74"/>
      <c r="T819" s="74"/>
      <c r="U819" s="74"/>
      <c r="V819" s="74"/>
      <c r="W819" s="74"/>
      <c r="X819" s="74"/>
      <c r="Y819" s="74"/>
      <c r="Z819" s="74"/>
    </row>
    <row r="820" spans="1:26" ht="11.25" customHeight="1">
      <c r="A820" s="74"/>
      <c r="B820" s="74"/>
      <c r="C820" s="74"/>
      <c r="D820" s="74"/>
      <c r="E820" s="74"/>
      <c r="F820" s="74"/>
      <c r="G820" s="74"/>
      <c r="H820" s="74"/>
      <c r="I820" s="74"/>
      <c r="J820" s="74"/>
      <c r="K820" s="74"/>
      <c r="L820" s="74"/>
      <c r="M820" s="74"/>
      <c r="N820" s="74"/>
      <c r="O820" s="74"/>
      <c r="P820" s="74"/>
      <c r="Q820" s="74"/>
      <c r="R820" s="74"/>
      <c r="S820" s="74"/>
      <c r="T820" s="74"/>
      <c r="U820" s="74"/>
      <c r="V820" s="74"/>
      <c r="W820" s="74"/>
      <c r="X820" s="74"/>
      <c r="Y820" s="74"/>
      <c r="Z820" s="74"/>
    </row>
    <row r="821" spans="1:26" ht="11.25" customHeight="1">
      <c r="A821" s="74"/>
      <c r="B821" s="74"/>
      <c r="C821" s="74"/>
      <c r="D821" s="74"/>
      <c r="E821" s="74"/>
      <c r="F821" s="74"/>
      <c r="G821" s="74"/>
      <c r="H821" s="74"/>
      <c r="I821" s="74"/>
      <c r="J821" s="74"/>
      <c r="K821" s="74"/>
      <c r="L821" s="74"/>
      <c r="M821" s="74"/>
      <c r="N821" s="74"/>
      <c r="O821" s="74"/>
      <c r="P821" s="74"/>
      <c r="Q821" s="74"/>
      <c r="R821" s="74"/>
      <c r="S821" s="74"/>
      <c r="T821" s="74"/>
      <c r="U821" s="74"/>
      <c r="V821" s="74"/>
      <c r="W821" s="74"/>
      <c r="X821" s="74"/>
      <c r="Y821" s="74"/>
      <c r="Z821" s="74"/>
    </row>
    <row r="822" spans="1:26" ht="11.25" customHeight="1">
      <c r="A822" s="74"/>
      <c r="B822" s="74"/>
      <c r="C822" s="74"/>
      <c r="D822" s="74"/>
      <c r="E822" s="74"/>
      <c r="F822" s="74"/>
      <c r="G822" s="74"/>
      <c r="H822" s="74"/>
      <c r="I822" s="74"/>
      <c r="J822" s="74"/>
      <c r="K822" s="74"/>
      <c r="L822" s="74"/>
      <c r="M822" s="74"/>
      <c r="N822" s="74"/>
      <c r="O822" s="74"/>
      <c r="P822" s="74"/>
      <c r="Q822" s="74"/>
      <c r="R822" s="74"/>
      <c r="S822" s="74"/>
      <c r="T822" s="74"/>
      <c r="U822" s="74"/>
      <c r="V822" s="74"/>
      <c r="W822" s="74"/>
      <c r="X822" s="74"/>
      <c r="Y822" s="74"/>
      <c r="Z822" s="74"/>
    </row>
    <row r="823" spans="1:26" ht="11.25" customHeight="1">
      <c r="A823" s="74"/>
      <c r="B823" s="74"/>
      <c r="C823" s="74"/>
      <c r="D823" s="74"/>
      <c r="E823" s="74"/>
      <c r="F823" s="74"/>
      <c r="G823" s="74"/>
      <c r="H823" s="74"/>
      <c r="I823" s="74"/>
      <c r="J823" s="74"/>
      <c r="K823" s="74"/>
      <c r="L823" s="74"/>
      <c r="M823" s="74"/>
      <c r="N823" s="74"/>
      <c r="O823" s="74"/>
      <c r="P823" s="74"/>
      <c r="Q823" s="74"/>
      <c r="R823" s="74"/>
      <c r="S823" s="74"/>
      <c r="T823" s="74"/>
      <c r="U823" s="74"/>
      <c r="V823" s="74"/>
      <c r="W823" s="74"/>
      <c r="X823" s="74"/>
      <c r="Y823" s="74"/>
      <c r="Z823" s="74"/>
    </row>
    <row r="824" spans="1:26" ht="11.25" customHeight="1">
      <c r="A824" s="74"/>
      <c r="B824" s="74"/>
      <c r="C824" s="74"/>
      <c r="D824" s="74"/>
      <c r="E824" s="74"/>
      <c r="F824" s="74"/>
      <c r="G824" s="74"/>
      <c r="H824" s="74"/>
      <c r="I824" s="74"/>
      <c r="J824" s="74"/>
      <c r="K824" s="74"/>
      <c r="L824" s="74"/>
      <c r="M824" s="74"/>
      <c r="N824" s="74"/>
      <c r="O824" s="74"/>
      <c r="P824" s="74"/>
      <c r="Q824" s="74"/>
      <c r="R824" s="74"/>
      <c r="S824" s="74"/>
      <c r="T824" s="74"/>
      <c r="U824" s="74"/>
      <c r="V824" s="74"/>
      <c r="W824" s="74"/>
      <c r="X824" s="74"/>
      <c r="Y824" s="74"/>
      <c r="Z824" s="74"/>
    </row>
    <row r="825" spans="1:26" ht="11.25" customHeight="1">
      <c r="A825" s="74"/>
      <c r="B825" s="74"/>
      <c r="C825" s="74"/>
      <c r="D825" s="74"/>
      <c r="E825" s="74"/>
      <c r="F825" s="74"/>
      <c r="G825" s="74"/>
      <c r="H825" s="74"/>
      <c r="I825" s="74"/>
      <c r="J825" s="74"/>
      <c r="K825" s="74"/>
      <c r="L825" s="74"/>
      <c r="M825" s="74"/>
      <c r="N825" s="74"/>
      <c r="O825" s="74"/>
      <c r="P825" s="74"/>
      <c r="Q825" s="74"/>
      <c r="R825" s="74"/>
      <c r="S825" s="74"/>
      <c r="T825" s="74"/>
      <c r="U825" s="74"/>
      <c r="V825" s="74"/>
      <c r="W825" s="74"/>
      <c r="X825" s="74"/>
      <c r="Y825" s="74"/>
      <c r="Z825" s="74"/>
    </row>
    <row r="826" spans="1:26" ht="11.25" customHeight="1">
      <c r="A826" s="74"/>
      <c r="B826" s="74"/>
      <c r="C826" s="74"/>
      <c r="D826" s="74"/>
      <c r="E826" s="74"/>
      <c r="F826" s="74"/>
      <c r="G826" s="74"/>
      <c r="H826" s="74"/>
      <c r="I826" s="74"/>
      <c r="J826" s="74"/>
      <c r="K826" s="74"/>
      <c r="L826" s="74"/>
      <c r="M826" s="74"/>
      <c r="N826" s="74"/>
      <c r="O826" s="74"/>
      <c r="P826" s="74"/>
      <c r="Q826" s="74"/>
      <c r="R826" s="74"/>
      <c r="S826" s="74"/>
      <c r="T826" s="74"/>
      <c r="U826" s="74"/>
      <c r="V826" s="74"/>
      <c r="W826" s="74"/>
      <c r="X826" s="74"/>
      <c r="Y826" s="74"/>
      <c r="Z826" s="74"/>
    </row>
    <row r="827" spans="1:26" ht="11.25" customHeight="1">
      <c r="A827" s="74"/>
      <c r="B827" s="74"/>
      <c r="C827" s="74"/>
      <c r="D827" s="74"/>
      <c r="E827" s="74"/>
      <c r="F827" s="74"/>
      <c r="G827" s="74"/>
      <c r="H827" s="74"/>
      <c r="I827" s="74"/>
      <c r="J827" s="74"/>
      <c r="K827" s="74"/>
      <c r="L827" s="74"/>
      <c r="M827" s="74"/>
      <c r="N827" s="74"/>
      <c r="O827" s="74"/>
      <c r="P827" s="74"/>
      <c r="Q827" s="74"/>
      <c r="R827" s="74"/>
      <c r="S827" s="74"/>
      <c r="T827" s="74"/>
      <c r="U827" s="74"/>
      <c r="V827" s="74"/>
      <c r="W827" s="74"/>
      <c r="X827" s="74"/>
      <c r="Y827" s="74"/>
      <c r="Z827" s="74"/>
    </row>
    <row r="828" spans="1:26" ht="11.25" customHeight="1">
      <c r="A828" s="74"/>
      <c r="B828" s="74"/>
      <c r="C828" s="74"/>
      <c r="D828" s="74"/>
      <c r="E828" s="74"/>
      <c r="F828" s="74"/>
      <c r="G828" s="74"/>
      <c r="H828" s="74"/>
      <c r="I828" s="74"/>
      <c r="J828" s="74"/>
      <c r="K828" s="74"/>
      <c r="L828" s="74"/>
      <c r="M828" s="74"/>
      <c r="N828" s="74"/>
      <c r="O828" s="74"/>
      <c r="P828" s="74"/>
      <c r="Q828" s="74"/>
      <c r="R828" s="74"/>
      <c r="S828" s="74"/>
      <c r="T828" s="74"/>
      <c r="U828" s="74"/>
      <c r="V828" s="74"/>
      <c r="W828" s="74"/>
      <c r="X828" s="74"/>
      <c r="Y828" s="74"/>
      <c r="Z828" s="74"/>
    </row>
    <row r="829" spans="1:26" ht="11.25" customHeight="1">
      <c r="A829" s="74"/>
      <c r="B829" s="74"/>
      <c r="C829" s="74"/>
      <c r="D829" s="74"/>
      <c r="E829" s="74"/>
      <c r="F829" s="74"/>
      <c r="G829" s="74"/>
      <c r="H829" s="74"/>
      <c r="I829" s="74"/>
      <c r="J829" s="74"/>
      <c r="K829" s="74"/>
      <c r="L829" s="74"/>
      <c r="M829" s="74"/>
      <c r="N829" s="74"/>
      <c r="O829" s="74"/>
      <c r="P829" s="74"/>
      <c r="Q829" s="74"/>
      <c r="R829" s="74"/>
      <c r="S829" s="74"/>
      <c r="T829" s="74"/>
      <c r="U829" s="74"/>
      <c r="V829" s="74"/>
      <c r="W829" s="74"/>
      <c r="X829" s="74"/>
      <c r="Y829" s="74"/>
      <c r="Z829" s="74"/>
    </row>
    <row r="830" spans="1:26" ht="11.25" customHeight="1">
      <c r="A830" s="74"/>
      <c r="B830" s="74"/>
      <c r="C830" s="74"/>
      <c r="D830" s="74"/>
      <c r="E830" s="74"/>
      <c r="F830" s="74"/>
      <c r="G830" s="74"/>
      <c r="H830" s="74"/>
      <c r="I830" s="74"/>
      <c r="J830" s="74"/>
      <c r="K830" s="74"/>
      <c r="L830" s="74"/>
      <c r="M830" s="74"/>
      <c r="N830" s="74"/>
      <c r="O830" s="74"/>
      <c r="P830" s="74"/>
      <c r="Q830" s="74"/>
      <c r="R830" s="74"/>
      <c r="S830" s="74"/>
      <c r="T830" s="74"/>
      <c r="U830" s="74"/>
      <c r="V830" s="74"/>
      <c r="W830" s="74"/>
      <c r="X830" s="74"/>
      <c r="Y830" s="74"/>
      <c r="Z830" s="74"/>
    </row>
    <row r="831" spans="1:26" ht="11.25" customHeight="1">
      <c r="A831" s="74"/>
      <c r="B831" s="74"/>
      <c r="C831" s="74"/>
      <c r="D831" s="74"/>
      <c r="E831" s="74"/>
      <c r="F831" s="74"/>
      <c r="G831" s="74"/>
      <c r="H831" s="74"/>
      <c r="I831" s="74"/>
      <c r="J831" s="74"/>
      <c r="K831" s="74"/>
      <c r="L831" s="74"/>
      <c r="M831" s="74"/>
      <c r="N831" s="74"/>
      <c r="O831" s="74"/>
      <c r="P831" s="74"/>
      <c r="Q831" s="74"/>
      <c r="R831" s="74"/>
      <c r="S831" s="74"/>
      <c r="T831" s="74"/>
      <c r="U831" s="74"/>
      <c r="V831" s="74"/>
      <c r="W831" s="74"/>
      <c r="X831" s="74"/>
      <c r="Y831" s="74"/>
      <c r="Z831" s="74"/>
    </row>
    <row r="832" spans="1:26" ht="11.25" customHeight="1">
      <c r="A832" s="74"/>
      <c r="B832" s="74"/>
      <c r="C832" s="74"/>
      <c r="D832" s="74"/>
      <c r="E832" s="74"/>
      <c r="F832" s="74"/>
      <c r="G832" s="74"/>
      <c r="H832" s="74"/>
      <c r="I832" s="74"/>
      <c r="J832" s="74"/>
      <c r="K832" s="74"/>
      <c r="L832" s="74"/>
      <c r="M832" s="74"/>
      <c r="N832" s="74"/>
      <c r="O832" s="74"/>
      <c r="P832" s="74"/>
      <c r="Q832" s="74"/>
      <c r="R832" s="74"/>
      <c r="S832" s="74"/>
      <c r="T832" s="74"/>
      <c r="U832" s="74"/>
      <c r="V832" s="74"/>
      <c r="W832" s="74"/>
      <c r="X832" s="74"/>
      <c r="Y832" s="74"/>
      <c r="Z832" s="74"/>
    </row>
    <row r="833" spans="1:26" ht="11.25" customHeight="1">
      <c r="A833" s="74"/>
      <c r="B833" s="74"/>
      <c r="C833" s="74"/>
      <c r="D833" s="74"/>
      <c r="E833" s="74"/>
      <c r="F833" s="74"/>
      <c r="G833" s="74"/>
      <c r="H833" s="74"/>
      <c r="I833" s="74"/>
      <c r="J833" s="74"/>
      <c r="K833" s="74"/>
      <c r="L833" s="74"/>
      <c r="M833" s="74"/>
      <c r="N833" s="74"/>
      <c r="O833" s="74"/>
      <c r="P833" s="74"/>
      <c r="Q833" s="74"/>
      <c r="R833" s="74"/>
      <c r="S833" s="74"/>
      <c r="T833" s="74"/>
      <c r="U833" s="74"/>
      <c r="V833" s="74"/>
      <c r="W833" s="74"/>
      <c r="X833" s="74"/>
      <c r="Y833" s="74"/>
      <c r="Z833" s="74"/>
    </row>
    <row r="834" spans="1:26" ht="11.25" customHeight="1">
      <c r="A834" s="74"/>
      <c r="B834" s="74"/>
      <c r="C834" s="74"/>
      <c r="D834" s="74"/>
      <c r="E834" s="74"/>
      <c r="F834" s="74"/>
      <c r="G834" s="74"/>
      <c r="H834" s="74"/>
      <c r="I834" s="74"/>
      <c r="J834" s="74"/>
      <c r="K834" s="74"/>
      <c r="L834" s="74"/>
      <c r="M834" s="74"/>
      <c r="N834" s="74"/>
      <c r="O834" s="74"/>
      <c r="P834" s="74"/>
      <c r="Q834" s="74"/>
      <c r="R834" s="74"/>
      <c r="S834" s="74"/>
      <c r="T834" s="74"/>
      <c r="U834" s="74"/>
      <c r="V834" s="74"/>
      <c r="W834" s="74"/>
      <c r="X834" s="74"/>
      <c r="Y834" s="74"/>
      <c r="Z834" s="74"/>
    </row>
    <row r="835" spans="1:26" ht="11.25" customHeight="1">
      <c r="A835" s="74"/>
      <c r="B835" s="74"/>
      <c r="C835" s="74"/>
      <c r="D835" s="74"/>
      <c r="E835" s="74"/>
      <c r="F835" s="74"/>
      <c r="G835" s="74"/>
      <c r="H835" s="74"/>
      <c r="I835" s="74"/>
      <c r="J835" s="74"/>
      <c r="K835" s="74"/>
      <c r="L835" s="74"/>
      <c r="M835" s="74"/>
      <c r="N835" s="74"/>
      <c r="O835" s="74"/>
      <c r="P835" s="74"/>
      <c r="Q835" s="74"/>
      <c r="R835" s="74"/>
      <c r="S835" s="74"/>
      <c r="T835" s="74"/>
      <c r="U835" s="74"/>
      <c r="V835" s="74"/>
      <c r="W835" s="74"/>
      <c r="X835" s="74"/>
      <c r="Y835" s="74"/>
      <c r="Z835" s="74"/>
    </row>
    <row r="836" spans="1:26" ht="11.25" customHeight="1">
      <c r="A836" s="74"/>
      <c r="B836" s="74"/>
      <c r="C836" s="74"/>
      <c r="D836" s="74"/>
      <c r="E836" s="74"/>
      <c r="F836" s="74"/>
      <c r="G836" s="74"/>
      <c r="H836" s="74"/>
      <c r="I836" s="74"/>
      <c r="J836" s="74"/>
      <c r="K836" s="74"/>
      <c r="L836" s="74"/>
      <c r="M836" s="74"/>
      <c r="N836" s="74"/>
      <c r="O836" s="74"/>
      <c r="P836" s="74"/>
      <c r="Q836" s="74"/>
      <c r="R836" s="74"/>
      <c r="S836" s="74"/>
      <c r="T836" s="74"/>
      <c r="U836" s="74"/>
      <c r="V836" s="74"/>
      <c r="W836" s="74"/>
      <c r="X836" s="74"/>
      <c r="Y836" s="74"/>
      <c r="Z836" s="74"/>
    </row>
    <row r="837" spans="1:26" ht="11.25" customHeight="1">
      <c r="A837" s="74"/>
      <c r="B837" s="74"/>
      <c r="C837" s="74"/>
      <c r="D837" s="74"/>
      <c r="E837" s="74"/>
      <c r="F837" s="74"/>
      <c r="G837" s="74"/>
      <c r="H837" s="74"/>
      <c r="I837" s="74"/>
      <c r="J837" s="74"/>
      <c r="K837" s="74"/>
      <c r="L837" s="74"/>
      <c r="M837" s="74"/>
      <c r="N837" s="74"/>
      <c r="O837" s="74"/>
      <c r="P837" s="74"/>
      <c r="Q837" s="74"/>
      <c r="R837" s="74"/>
      <c r="S837" s="74"/>
      <c r="T837" s="74"/>
      <c r="U837" s="74"/>
      <c r="V837" s="74"/>
      <c r="W837" s="74"/>
      <c r="X837" s="74"/>
      <c r="Y837" s="74"/>
      <c r="Z837" s="74"/>
    </row>
    <row r="838" spans="1:26" ht="11.25" customHeight="1">
      <c r="A838" s="74"/>
      <c r="B838" s="74"/>
      <c r="C838" s="74"/>
      <c r="D838" s="74"/>
      <c r="E838" s="74"/>
      <c r="F838" s="74"/>
      <c r="G838" s="74"/>
      <c r="H838" s="74"/>
      <c r="I838" s="74"/>
      <c r="J838" s="74"/>
      <c r="K838" s="74"/>
      <c r="L838" s="74"/>
      <c r="M838" s="74"/>
      <c r="N838" s="74"/>
      <c r="O838" s="74"/>
      <c r="P838" s="74"/>
      <c r="Q838" s="74"/>
      <c r="R838" s="74"/>
      <c r="S838" s="74"/>
      <c r="T838" s="74"/>
      <c r="U838" s="74"/>
      <c r="V838" s="74"/>
      <c r="W838" s="74"/>
      <c r="X838" s="74"/>
      <c r="Y838" s="74"/>
      <c r="Z838" s="74"/>
    </row>
    <row r="839" spans="1:26" ht="11.25" customHeight="1">
      <c r="A839" s="74"/>
      <c r="B839" s="74"/>
      <c r="C839" s="74"/>
      <c r="D839" s="74"/>
      <c r="E839" s="74"/>
      <c r="F839" s="74"/>
      <c r="G839" s="74"/>
      <c r="H839" s="74"/>
      <c r="I839" s="74"/>
      <c r="J839" s="74"/>
      <c r="K839" s="74"/>
      <c r="L839" s="74"/>
      <c r="M839" s="74"/>
      <c r="N839" s="74"/>
      <c r="O839" s="74"/>
      <c r="P839" s="74"/>
      <c r="Q839" s="74"/>
      <c r="R839" s="74"/>
      <c r="S839" s="74"/>
      <c r="T839" s="74"/>
      <c r="U839" s="74"/>
      <c r="V839" s="74"/>
      <c r="W839" s="74"/>
      <c r="X839" s="74"/>
      <c r="Y839" s="74"/>
      <c r="Z839" s="74"/>
    </row>
    <row r="840" spans="1:26" ht="11.25" customHeight="1">
      <c r="A840" s="74"/>
      <c r="B840" s="74"/>
      <c r="C840" s="74"/>
      <c r="D840" s="74"/>
      <c r="E840" s="74"/>
      <c r="F840" s="74"/>
      <c r="G840" s="74"/>
      <c r="H840" s="74"/>
      <c r="I840" s="74"/>
      <c r="J840" s="74"/>
      <c r="K840" s="74"/>
      <c r="L840" s="74"/>
      <c r="M840" s="74"/>
      <c r="N840" s="74"/>
      <c r="O840" s="74"/>
      <c r="P840" s="74"/>
      <c r="Q840" s="74"/>
      <c r="R840" s="74"/>
      <c r="S840" s="74"/>
      <c r="T840" s="74"/>
      <c r="U840" s="74"/>
      <c r="V840" s="74"/>
      <c r="W840" s="74"/>
      <c r="X840" s="74"/>
      <c r="Y840" s="74"/>
      <c r="Z840" s="74"/>
    </row>
    <row r="841" spans="1:26" ht="11.25" customHeight="1">
      <c r="A841" s="74"/>
      <c r="B841" s="74"/>
      <c r="C841" s="74"/>
      <c r="D841" s="74"/>
      <c r="E841" s="74"/>
      <c r="F841" s="74"/>
      <c r="G841" s="74"/>
      <c r="H841" s="74"/>
      <c r="I841" s="74"/>
      <c r="J841" s="74"/>
      <c r="K841" s="74"/>
      <c r="L841" s="74"/>
      <c r="M841" s="74"/>
      <c r="N841" s="74"/>
      <c r="O841" s="74"/>
      <c r="P841" s="74"/>
      <c r="Q841" s="74"/>
      <c r="R841" s="74"/>
      <c r="S841" s="74"/>
      <c r="T841" s="74"/>
      <c r="U841" s="74"/>
      <c r="V841" s="74"/>
      <c r="W841" s="74"/>
      <c r="X841" s="74"/>
      <c r="Y841" s="74"/>
      <c r="Z841" s="74"/>
    </row>
    <row r="842" spans="1:26" ht="11.25" customHeight="1">
      <c r="A842" s="74"/>
      <c r="B842" s="74"/>
      <c r="C842" s="74"/>
      <c r="D842" s="74"/>
      <c r="E842" s="74"/>
      <c r="F842" s="74"/>
      <c r="G842" s="74"/>
      <c r="H842" s="74"/>
      <c r="I842" s="74"/>
      <c r="J842" s="74"/>
      <c r="K842" s="74"/>
      <c r="L842" s="74"/>
      <c r="M842" s="74"/>
      <c r="N842" s="74"/>
      <c r="O842" s="74"/>
      <c r="P842" s="74"/>
      <c r="Q842" s="74"/>
      <c r="R842" s="74"/>
      <c r="S842" s="74"/>
      <c r="T842" s="74"/>
      <c r="U842" s="74"/>
      <c r="V842" s="74"/>
      <c r="W842" s="74"/>
      <c r="X842" s="74"/>
      <c r="Y842" s="74"/>
      <c r="Z842" s="74"/>
    </row>
    <row r="843" spans="1:26" ht="11.25" customHeight="1">
      <c r="A843" s="74"/>
      <c r="B843" s="74"/>
      <c r="C843" s="74"/>
      <c r="D843" s="74"/>
      <c r="E843" s="74"/>
      <c r="F843" s="74"/>
      <c r="G843" s="74"/>
      <c r="H843" s="74"/>
      <c r="I843" s="74"/>
      <c r="J843" s="74"/>
      <c r="K843" s="74"/>
      <c r="L843" s="74"/>
      <c r="M843" s="74"/>
      <c r="N843" s="74"/>
      <c r="O843" s="74"/>
      <c r="P843" s="74"/>
      <c r="Q843" s="74"/>
      <c r="R843" s="74"/>
      <c r="S843" s="74"/>
      <c r="T843" s="74"/>
      <c r="U843" s="74"/>
      <c r="V843" s="74"/>
      <c r="W843" s="74"/>
      <c r="X843" s="74"/>
      <c r="Y843" s="74"/>
      <c r="Z843" s="74"/>
    </row>
    <row r="844" spans="1:26" ht="11.25" customHeight="1">
      <c r="A844" s="74"/>
      <c r="B844" s="74"/>
      <c r="C844" s="74"/>
      <c r="D844" s="74"/>
      <c r="E844" s="74"/>
      <c r="F844" s="74"/>
      <c r="G844" s="74"/>
      <c r="H844" s="74"/>
      <c r="I844" s="74"/>
      <c r="J844" s="74"/>
      <c r="K844" s="74"/>
      <c r="L844" s="74"/>
      <c r="M844" s="74"/>
      <c r="N844" s="74"/>
      <c r="O844" s="74"/>
      <c r="P844" s="74"/>
      <c r="Q844" s="74"/>
      <c r="R844" s="74"/>
      <c r="S844" s="74"/>
      <c r="T844" s="74"/>
      <c r="U844" s="74"/>
      <c r="V844" s="74"/>
      <c r="W844" s="74"/>
      <c r="X844" s="74"/>
      <c r="Y844" s="74"/>
      <c r="Z844" s="74"/>
    </row>
    <row r="845" spans="1:26" ht="11.25" customHeight="1">
      <c r="A845" s="74"/>
      <c r="B845" s="74"/>
      <c r="C845" s="74"/>
      <c r="D845" s="74"/>
      <c r="E845" s="74"/>
      <c r="F845" s="74"/>
      <c r="G845" s="74"/>
      <c r="H845" s="74"/>
      <c r="I845" s="74"/>
      <c r="J845" s="74"/>
      <c r="K845" s="74"/>
      <c r="L845" s="74"/>
      <c r="M845" s="74"/>
      <c r="N845" s="74"/>
      <c r="O845" s="74"/>
      <c r="P845" s="74"/>
      <c r="Q845" s="74"/>
      <c r="R845" s="74"/>
      <c r="S845" s="74"/>
      <c r="T845" s="74"/>
      <c r="U845" s="74"/>
      <c r="V845" s="74"/>
      <c r="W845" s="74"/>
      <c r="X845" s="74"/>
      <c r="Y845" s="74"/>
      <c r="Z845" s="74"/>
    </row>
    <row r="846" spans="1:26" ht="11.25" customHeight="1">
      <c r="A846" s="74"/>
      <c r="B846" s="74"/>
      <c r="C846" s="74"/>
      <c r="D846" s="74"/>
      <c r="E846" s="74"/>
      <c r="F846" s="74"/>
      <c r="G846" s="74"/>
      <c r="H846" s="74"/>
      <c r="I846" s="74"/>
      <c r="J846" s="74"/>
      <c r="K846" s="74"/>
      <c r="L846" s="74"/>
      <c r="M846" s="74"/>
      <c r="N846" s="74"/>
      <c r="O846" s="74"/>
      <c r="P846" s="74"/>
      <c r="Q846" s="74"/>
      <c r="R846" s="74"/>
      <c r="S846" s="74"/>
      <c r="T846" s="74"/>
      <c r="U846" s="74"/>
      <c r="V846" s="74"/>
      <c r="W846" s="74"/>
      <c r="X846" s="74"/>
      <c r="Y846" s="74"/>
      <c r="Z846" s="74"/>
    </row>
    <row r="847" spans="1:26" ht="11.25" customHeight="1">
      <c r="A847" s="74"/>
      <c r="B847" s="74"/>
      <c r="C847" s="74"/>
      <c r="D847" s="74"/>
      <c r="E847" s="74"/>
      <c r="F847" s="74"/>
      <c r="G847" s="74"/>
      <c r="H847" s="74"/>
      <c r="I847" s="74"/>
      <c r="J847" s="74"/>
      <c r="K847" s="74"/>
      <c r="L847" s="74"/>
      <c r="M847" s="74"/>
      <c r="N847" s="74"/>
      <c r="O847" s="74"/>
      <c r="P847" s="74"/>
      <c r="Q847" s="74"/>
      <c r="R847" s="74"/>
      <c r="S847" s="74"/>
      <c r="T847" s="74"/>
      <c r="U847" s="74"/>
      <c r="V847" s="74"/>
      <c r="W847" s="74"/>
      <c r="X847" s="74"/>
      <c r="Y847" s="74"/>
      <c r="Z847" s="74"/>
    </row>
    <row r="848" spans="1:26" ht="11.25" customHeight="1">
      <c r="A848" s="74"/>
      <c r="B848" s="74"/>
      <c r="C848" s="74"/>
      <c r="D848" s="74"/>
      <c r="E848" s="74"/>
      <c r="F848" s="74"/>
      <c r="G848" s="74"/>
      <c r="H848" s="74"/>
      <c r="I848" s="74"/>
      <c r="J848" s="74"/>
      <c r="K848" s="74"/>
      <c r="L848" s="74"/>
      <c r="M848" s="74"/>
      <c r="N848" s="74"/>
      <c r="O848" s="74"/>
      <c r="P848" s="74"/>
      <c r="Q848" s="74"/>
      <c r="R848" s="74"/>
      <c r="S848" s="74"/>
      <c r="T848" s="74"/>
      <c r="U848" s="74"/>
      <c r="V848" s="74"/>
      <c r="W848" s="74"/>
      <c r="X848" s="74"/>
      <c r="Y848" s="74"/>
      <c r="Z848" s="74"/>
    </row>
    <row r="849" spans="1:26" ht="11.25" customHeight="1">
      <c r="A849" s="74"/>
      <c r="B849" s="74"/>
      <c r="C849" s="74"/>
      <c r="D849" s="74"/>
      <c r="E849" s="74"/>
      <c r="F849" s="74"/>
      <c r="G849" s="74"/>
      <c r="H849" s="74"/>
      <c r="I849" s="74"/>
      <c r="J849" s="74"/>
      <c r="K849" s="74"/>
      <c r="L849" s="74"/>
      <c r="M849" s="74"/>
      <c r="N849" s="74"/>
      <c r="O849" s="74"/>
      <c r="P849" s="74"/>
      <c r="Q849" s="74"/>
      <c r="R849" s="74"/>
      <c r="S849" s="74"/>
      <c r="T849" s="74"/>
      <c r="U849" s="74"/>
      <c r="V849" s="74"/>
      <c r="W849" s="74"/>
      <c r="X849" s="74"/>
      <c r="Y849" s="74"/>
      <c r="Z849" s="74"/>
    </row>
    <row r="850" spans="1:26" ht="11.25" customHeight="1">
      <c r="A850" s="74"/>
      <c r="B850" s="74"/>
      <c r="C850" s="74"/>
      <c r="D850" s="74"/>
      <c r="E850" s="74"/>
      <c r="F850" s="74"/>
      <c r="G850" s="74"/>
      <c r="H850" s="74"/>
      <c r="I850" s="74"/>
      <c r="J850" s="74"/>
      <c r="K850" s="74"/>
      <c r="L850" s="74"/>
      <c r="M850" s="74"/>
      <c r="N850" s="74"/>
      <c r="O850" s="74"/>
      <c r="P850" s="74"/>
      <c r="Q850" s="74"/>
      <c r="R850" s="74"/>
      <c r="S850" s="74"/>
      <c r="T850" s="74"/>
      <c r="U850" s="74"/>
      <c r="V850" s="74"/>
      <c r="W850" s="74"/>
      <c r="X850" s="74"/>
      <c r="Y850" s="74"/>
      <c r="Z850" s="74"/>
    </row>
    <row r="851" spans="1:26" ht="11.25" customHeight="1">
      <c r="A851" s="74"/>
      <c r="B851" s="74"/>
      <c r="C851" s="74"/>
      <c r="D851" s="74"/>
      <c r="E851" s="74"/>
      <c r="F851" s="74"/>
      <c r="G851" s="74"/>
      <c r="H851" s="74"/>
      <c r="I851" s="74"/>
      <c r="J851" s="74"/>
      <c r="K851" s="74"/>
      <c r="L851" s="74"/>
      <c r="M851" s="74"/>
      <c r="N851" s="74"/>
      <c r="O851" s="74"/>
      <c r="P851" s="74"/>
      <c r="Q851" s="74"/>
      <c r="R851" s="74"/>
      <c r="S851" s="74"/>
      <c r="T851" s="74"/>
      <c r="U851" s="74"/>
      <c r="V851" s="74"/>
      <c r="W851" s="74"/>
      <c r="X851" s="74"/>
      <c r="Y851" s="74"/>
      <c r="Z851" s="74"/>
    </row>
    <row r="852" spans="1:26" ht="11.25" customHeight="1">
      <c r="A852" s="74"/>
      <c r="B852" s="74"/>
      <c r="C852" s="74"/>
      <c r="D852" s="74"/>
      <c r="E852" s="74"/>
      <c r="F852" s="74"/>
      <c r="G852" s="74"/>
      <c r="H852" s="74"/>
      <c r="I852" s="74"/>
      <c r="J852" s="74"/>
      <c r="K852" s="74"/>
      <c r="L852" s="74"/>
      <c r="M852" s="74"/>
      <c r="N852" s="74"/>
      <c r="O852" s="74"/>
      <c r="P852" s="74"/>
      <c r="Q852" s="74"/>
      <c r="R852" s="74"/>
      <c r="S852" s="74"/>
      <c r="T852" s="74"/>
      <c r="U852" s="74"/>
      <c r="V852" s="74"/>
      <c r="W852" s="74"/>
      <c r="X852" s="74"/>
      <c r="Y852" s="74"/>
      <c r="Z852" s="74"/>
    </row>
    <row r="853" spans="1:26" ht="11.25" customHeight="1">
      <c r="A853" s="74"/>
      <c r="B853" s="74"/>
      <c r="C853" s="74"/>
      <c r="D853" s="74"/>
      <c r="E853" s="74"/>
      <c r="F853" s="74"/>
      <c r="G853" s="74"/>
      <c r="H853" s="74"/>
      <c r="I853" s="74"/>
      <c r="J853" s="74"/>
      <c r="K853" s="74"/>
      <c r="L853" s="74"/>
      <c r="M853" s="74"/>
      <c r="N853" s="74"/>
      <c r="O853" s="74"/>
      <c r="P853" s="74"/>
      <c r="Q853" s="74"/>
      <c r="R853" s="74"/>
      <c r="S853" s="74"/>
      <c r="T853" s="74"/>
      <c r="U853" s="74"/>
      <c r="V853" s="74"/>
      <c r="W853" s="74"/>
      <c r="X853" s="74"/>
      <c r="Y853" s="74"/>
      <c r="Z853" s="74"/>
    </row>
    <row r="854" spans="1:26" ht="11.25" customHeight="1">
      <c r="A854" s="74"/>
      <c r="B854" s="74"/>
      <c r="C854" s="74"/>
      <c r="D854" s="74"/>
      <c r="E854" s="74"/>
      <c r="F854" s="74"/>
      <c r="G854" s="74"/>
      <c r="H854" s="74"/>
      <c r="I854" s="74"/>
      <c r="J854" s="74"/>
      <c r="K854" s="74"/>
      <c r="L854" s="74"/>
      <c r="M854" s="74"/>
      <c r="N854" s="74"/>
      <c r="O854" s="74"/>
      <c r="P854" s="74"/>
      <c r="Q854" s="74"/>
      <c r="R854" s="74"/>
      <c r="S854" s="74"/>
      <c r="T854" s="74"/>
      <c r="U854" s="74"/>
      <c r="V854" s="74"/>
      <c r="W854" s="74"/>
      <c r="X854" s="74"/>
      <c r="Y854" s="74"/>
      <c r="Z854" s="74"/>
    </row>
    <row r="855" spans="1:26" ht="11.25" customHeight="1">
      <c r="A855" s="74"/>
      <c r="B855" s="74"/>
      <c r="C855" s="74"/>
      <c r="D855" s="74"/>
      <c r="E855" s="74"/>
      <c r="F855" s="74"/>
      <c r="G855" s="74"/>
      <c r="H855" s="74"/>
      <c r="I855" s="74"/>
      <c r="J855" s="74"/>
      <c r="K855" s="74"/>
      <c r="L855" s="74"/>
      <c r="M855" s="74"/>
      <c r="N855" s="74"/>
      <c r="O855" s="74"/>
      <c r="P855" s="74"/>
      <c r="Q855" s="74"/>
      <c r="R855" s="74"/>
      <c r="S855" s="74"/>
      <c r="T855" s="74"/>
      <c r="U855" s="74"/>
      <c r="V855" s="74"/>
      <c r="W855" s="74"/>
      <c r="X855" s="74"/>
      <c r="Y855" s="74"/>
      <c r="Z855" s="74"/>
    </row>
    <row r="856" spans="1:26" ht="11.25" customHeight="1">
      <c r="A856" s="74"/>
      <c r="B856" s="74"/>
      <c r="C856" s="74"/>
      <c r="D856" s="74"/>
      <c r="E856" s="74"/>
      <c r="F856" s="74"/>
      <c r="G856" s="74"/>
      <c r="H856" s="74"/>
      <c r="I856" s="74"/>
      <c r="J856" s="74"/>
      <c r="K856" s="74"/>
      <c r="L856" s="74"/>
      <c r="M856" s="74"/>
      <c r="N856" s="74"/>
      <c r="O856" s="74"/>
      <c r="P856" s="74"/>
      <c r="Q856" s="74"/>
      <c r="R856" s="74"/>
      <c r="S856" s="74"/>
      <c r="T856" s="74"/>
      <c r="U856" s="74"/>
      <c r="V856" s="74"/>
      <c r="W856" s="74"/>
      <c r="X856" s="74"/>
      <c r="Y856" s="74"/>
      <c r="Z856" s="74"/>
    </row>
    <row r="857" spans="1:26" ht="11.25" customHeight="1">
      <c r="A857" s="74"/>
      <c r="B857" s="74"/>
      <c r="C857" s="74"/>
      <c r="D857" s="74"/>
      <c r="E857" s="74"/>
      <c r="F857" s="74"/>
      <c r="G857" s="74"/>
      <c r="H857" s="74"/>
      <c r="I857" s="74"/>
      <c r="J857" s="74"/>
      <c r="K857" s="74"/>
      <c r="L857" s="74"/>
      <c r="M857" s="74"/>
      <c r="N857" s="74"/>
      <c r="O857" s="74"/>
      <c r="P857" s="74"/>
      <c r="Q857" s="74"/>
      <c r="R857" s="74"/>
      <c r="S857" s="74"/>
      <c r="T857" s="74"/>
      <c r="U857" s="74"/>
      <c r="V857" s="74"/>
      <c r="W857" s="74"/>
      <c r="X857" s="74"/>
      <c r="Y857" s="74"/>
      <c r="Z857" s="74"/>
    </row>
    <row r="858" spans="1:26" ht="11.25" customHeight="1">
      <c r="A858" s="74"/>
      <c r="B858" s="74"/>
      <c r="C858" s="74"/>
      <c r="D858" s="74"/>
      <c r="E858" s="74"/>
      <c r="F858" s="74"/>
      <c r="G858" s="74"/>
      <c r="H858" s="74"/>
      <c r="I858" s="74"/>
      <c r="J858" s="74"/>
      <c r="K858" s="74"/>
      <c r="L858" s="74"/>
      <c r="M858" s="74"/>
      <c r="N858" s="74"/>
      <c r="O858" s="74"/>
      <c r="P858" s="74"/>
      <c r="Q858" s="74"/>
      <c r="R858" s="74"/>
      <c r="S858" s="74"/>
      <c r="T858" s="74"/>
      <c r="U858" s="74"/>
      <c r="V858" s="74"/>
      <c r="W858" s="74"/>
      <c r="X858" s="74"/>
      <c r="Y858" s="74"/>
      <c r="Z858" s="74"/>
    </row>
    <row r="859" spans="1:26" ht="11.25" customHeight="1">
      <c r="A859" s="74"/>
      <c r="B859" s="74"/>
      <c r="C859" s="74"/>
      <c r="D859" s="74"/>
      <c r="E859" s="74"/>
      <c r="F859" s="74"/>
      <c r="G859" s="74"/>
      <c r="H859" s="74"/>
      <c r="I859" s="74"/>
      <c r="J859" s="74"/>
      <c r="K859" s="74"/>
      <c r="L859" s="74"/>
      <c r="M859" s="74"/>
      <c r="N859" s="74"/>
      <c r="O859" s="74"/>
      <c r="P859" s="74"/>
      <c r="Q859" s="74"/>
      <c r="R859" s="74"/>
      <c r="S859" s="74"/>
      <c r="T859" s="74"/>
      <c r="U859" s="74"/>
      <c r="V859" s="74"/>
      <c r="W859" s="74"/>
      <c r="X859" s="74"/>
      <c r="Y859" s="74"/>
      <c r="Z859" s="74"/>
    </row>
    <row r="860" spans="1:26" ht="11.25" customHeight="1">
      <c r="A860" s="74"/>
      <c r="B860" s="74"/>
      <c r="C860" s="74"/>
      <c r="D860" s="74"/>
      <c r="E860" s="74"/>
      <c r="F860" s="74"/>
      <c r="G860" s="74"/>
      <c r="H860" s="74"/>
      <c r="I860" s="74"/>
      <c r="J860" s="74"/>
      <c r="K860" s="74"/>
      <c r="L860" s="74"/>
      <c r="M860" s="74"/>
      <c r="N860" s="74"/>
      <c r="O860" s="74"/>
      <c r="P860" s="74"/>
      <c r="Q860" s="74"/>
      <c r="R860" s="74"/>
      <c r="S860" s="74"/>
      <c r="T860" s="74"/>
      <c r="U860" s="74"/>
      <c r="V860" s="74"/>
      <c r="W860" s="74"/>
      <c r="X860" s="74"/>
      <c r="Y860" s="74"/>
      <c r="Z860" s="74"/>
    </row>
    <row r="861" spans="1:26" ht="11.25" customHeight="1">
      <c r="A861" s="74"/>
      <c r="B861" s="74"/>
      <c r="C861" s="74"/>
      <c r="D861" s="74"/>
      <c r="E861" s="74"/>
      <c r="F861" s="74"/>
      <c r="G861" s="74"/>
      <c r="H861" s="74"/>
      <c r="I861" s="74"/>
      <c r="J861" s="74"/>
      <c r="K861" s="74"/>
      <c r="L861" s="74"/>
      <c r="M861" s="74"/>
      <c r="N861" s="74"/>
      <c r="O861" s="74"/>
      <c r="P861" s="74"/>
      <c r="Q861" s="74"/>
      <c r="R861" s="74"/>
      <c r="S861" s="74"/>
      <c r="T861" s="74"/>
      <c r="U861" s="74"/>
      <c r="V861" s="74"/>
      <c r="W861" s="74"/>
      <c r="X861" s="74"/>
      <c r="Y861" s="74"/>
      <c r="Z861" s="74"/>
    </row>
    <row r="862" spans="1:26" ht="11.25" customHeight="1">
      <c r="A862" s="74"/>
      <c r="B862" s="74"/>
      <c r="C862" s="74"/>
      <c r="D862" s="74"/>
      <c r="E862" s="74"/>
      <c r="F862" s="74"/>
      <c r="G862" s="74"/>
      <c r="H862" s="74"/>
      <c r="I862" s="74"/>
      <c r="J862" s="74"/>
      <c r="K862" s="74"/>
      <c r="L862" s="74"/>
      <c r="M862" s="74"/>
      <c r="N862" s="74"/>
      <c r="O862" s="74"/>
      <c r="P862" s="74"/>
      <c r="Q862" s="74"/>
      <c r="R862" s="74"/>
      <c r="S862" s="74"/>
      <c r="T862" s="74"/>
      <c r="U862" s="74"/>
      <c r="V862" s="74"/>
      <c r="W862" s="74"/>
      <c r="X862" s="74"/>
      <c r="Y862" s="74"/>
      <c r="Z862" s="74"/>
    </row>
    <row r="863" spans="1:26" ht="11.25" customHeight="1">
      <c r="A863" s="74"/>
      <c r="B863" s="74"/>
      <c r="C863" s="74"/>
      <c r="D863" s="74"/>
      <c r="E863" s="74"/>
      <c r="F863" s="74"/>
      <c r="G863" s="74"/>
      <c r="H863" s="74"/>
      <c r="I863" s="74"/>
      <c r="J863" s="74"/>
      <c r="K863" s="74"/>
      <c r="L863" s="74"/>
      <c r="M863" s="74"/>
      <c r="N863" s="74"/>
      <c r="O863" s="74"/>
      <c r="P863" s="74"/>
      <c r="Q863" s="74"/>
      <c r="R863" s="74"/>
      <c r="S863" s="74"/>
      <c r="T863" s="74"/>
      <c r="U863" s="74"/>
      <c r="V863" s="74"/>
      <c r="W863" s="74"/>
      <c r="X863" s="74"/>
      <c r="Y863" s="74"/>
      <c r="Z863" s="74"/>
    </row>
    <row r="864" spans="1:26" ht="11.25" customHeight="1">
      <c r="A864" s="74"/>
      <c r="B864" s="74"/>
      <c r="C864" s="74"/>
      <c r="D864" s="74"/>
      <c r="E864" s="74"/>
      <c r="F864" s="74"/>
      <c r="G864" s="74"/>
      <c r="H864" s="74"/>
      <c r="I864" s="74"/>
      <c r="J864" s="74"/>
      <c r="K864" s="74"/>
      <c r="L864" s="74"/>
      <c r="M864" s="74"/>
      <c r="N864" s="74"/>
      <c r="O864" s="74"/>
      <c r="P864" s="74"/>
      <c r="Q864" s="74"/>
      <c r="R864" s="74"/>
      <c r="S864" s="74"/>
      <c r="T864" s="74"/>
      <c r="U864" s="74"/>
      <c r="V864" s="74"/>
      <c r="W864" s="74"/>
      <c r="X864" s="74"/>
      <c r="Y864" s="74"/>
      <c r="Z864" s="74"/>
    </row>
    <row r="865" spans="1:26" ht="11.25" customHeight="1">
      <c r="A865" s="74"/>
      <c r="B865" s="74"/>
      <c r="C865" s="74"/>
      <c r="D865" s="74"/>
      <c r="E865" s="74"/>
      <c r="F865" s="74"/>
      <c r="G865" s="74"/>
      <c r="H865" s="74"/>
      <c r="I865" s="74"/>
      <c r="J865" s="74"/>
      <c r="K865" s="74"/>
      <c r="L865" s="74"/>
      <c r="M865" s="74"/>
      <c r="N865" s="74"/>
      <c r="O865" s="74"/>
      <c r="P865" s="74"/>
      <c r="Q865" s="74"/>
      <c r="R865" s="74"/>
      <c r="S865" s="74"/>
      <c r="T865" s="74"/>
      <c r="U865" s="74"/>
      <c r="V865" s="74"/>
      <c r="W865" s="74"/>
      <c r="X865" s="74"/>
      <c r="Y865" s="74"/>
      <c r="Z865" s="74"/>
    </row>
    <row r="866" spans="1:26" ht="11.25" customHeight="1">
      <c r="A866" s="74"/>
      <c r="B866" s="74"/>
      <c r="C866" s="74"/>
      <c r="D866" s="74"/>
      <c r="E866" s="74"/>
      <c r="F866" s="74"/>
      <c r="G866" s="74"/>
      <c r="H866" s="74"/>
      <c r="I866" s="74"/>
      <c r="J866" s="74"/>
      <c r="K866" s="74"/>
      <c r="L866" s="74"/>
      <c r="M866" s="74"/>
      <c r="N866" s="74"/>
      <c r="O866" s="74"/>
      <c r="P866" s="74"/>
      <c r="Q866" s="74"/>
      <c r="R866" s="74"/>
      <c r="S866" s="74"/>
      <c r="T866" s="74"/>
      <c r="U866" s="74"/>
      <c r="V866" s="74"/>
      <c r="W866" s="74"/>
      <c r="X866" s="74"/>
      <c r="Y866" s="74"/>
      <c r="Z866" s="74"/>
    </row>
    <row r="867" spans="1:26" ht="11.25" customHeight="1">
      <c r="A867" s="74"/>
      <c r="B867" s="74"/>
      <c r="C867" s="74"/>
      <c r="D867" s="74"/>
      <c r="E867" s="74"/>
      <c r="F867" s="74"/>
      <c r="G867" s="74"/>
      <c r="H867" s="74"/>
      <c r="I867" s="74"/>
      <c r="J867" s="74"/>
      <c r="K867" s="74"/>
      <c r="L867" s="74"/>
      <c r="M867" s="74"/>
      <c r="N867" s="74"/>
      <c r="O867" s="74"/>
      <c r="P867" s="74"/>
      <c r="Q867" s="74"/>
      <c r="R867" s="74"/>
      <c r="S867" s="74"/>
      <c r="T867" s="74"/>
      <c r="U867" s="74"/>
      <c r="V867" s="74"/>
      <c r="W867" s="74"/>
      <c r="X867" s="74"/>
      <c r="Y867" s="74"/>
      <c r="Z867" s="74"/>
    </row>
    <row r="868" spans="1:26" ht="11.25" customHeight="1">
      <c r="A868" s="74"/>
      <c r="B868" s="74"/>
      <c r="C868" s="74"/>
      <c r="D868" s="74"/>
      <c r="E868" s="74"/>
      <c r="F868" s="74"/>
      <c r="G868" s="74"/>
      <c r="H868" s="74"/>
      <c r="I868" s="74"/>
      <c r="J868" s="74"/>
      <c r="K868" s="74"/>
      <c r="L868" s="74"/>
      <c r="M868" s="74"/>
      <c r="N868" s="74"/>
      <c r="O868" s="74"/>
      <c r="P868" s="74"/>
      <c r="Q868" s="74"/>
      <c r="R868" s="74"/>
      <c r="S868" s="74"/>
      <c r="T868" s="74"/>
      <c r="U868" s="74"/>
      <c r="V868" s="74"/>
      <c r="W868" s="74"/>
      <c r="X868" s="74"/>
      <c r="Y868" s="74"/>
      <c r="Z868" s="74"/>
    </row>
    <row r="869" spans="1:26" ht="11.25" customHeight="1">
      <c r="A869" s="74"/>
      <c r="B869" s="74"/>
      <c r="C869" s="74"/>
      <c r="D869" s="74"/>
      <c r="E869" s="74"/>
      <c r="F869" s="74"/>
      <c r="G869" s="74"/>
      <c r="H869" s="74"/>
      <c r="I869" s="74"/>
      <c r="J869" s="74"/>
      <c r="K869" s="74"/>
      <c r="L869" s="74"/>
      <c r="M869" s="74"/>
      <c r="N869" s="74"/>
      <c r="O869" s="74"/>
      <c r="P869" s="74"/>
      <c r="Q869" s="74"/>
      <c r="R869" s="74"/>
      <c r="S869" s="74"/>
      <c r="T869" s="74"/>
      <c r="U869" s="74"/>
      <c r="V869" s="74"/>
      <c r="W869" s="74"/>
      <c r="X869" s="74"/>
      <c r="Y869" s="74"/>
      <c r="Z869" s="74"/>
    </row>
    <row r="870" spans="1:26" ht="11.25" customHeight="1">
      <c r="A870" s="74"/>
      <c r="B870" s="74"/>
      <c r="C870" s="74"/>
      <c r="D870" s="74"/>
      <c r="E870" s="74"/>
      <c r="F870" s="74"/>
      <c r="G870" s="74"/>
      <c r="H870" s="74"/>
      <c r="I870" s="74"/>
      <c r="J870" s="74"/>
      <c r="K870" s="74"/>
      <c r="L870" s="74"/>
      <c r="M870" s="74"/>
      <c r="N870" s="74"/>
      <c r="O870" s="74"/>
      <c r="P870" s="74"/>
      <c r="Q870" s="74"/>
      <c r="R870" s="74"/>
      <c r="S870" s="74"/>
      <c r="T870" s="74"/>
      <c r="U870" s="74"/>
      <c r="V870" s="74"/>
      <c r="W870" s="74"/>
      <c r="X870" s="74"/>
      <c r="Y870" s="74"/>
      <c r="Z870" s="74"/>
    </row>
    <row r="871" spans="1:26" ht="11.25" customHeight="1">
      <c r="A871" s="74"/>
      <c r="B871" s="74"/>
      <c r="C871" s="74"/>
      <c r="D871" s="74"/>
      <c r="E871" s="74"/>
      <c r="F871" s="74"/>
      <c r="G871" s="74"/>
      <c r="H871" s="74"/>
      <c r="I871" s="74"/>
      <c r="J871" s="74"/>
      <c r="K871" s="74"/>
      <c r="L871" s="74"/>
      <c r="M871" s="74"/>
      <c r="N871" s="74"/>
      <c r="O871" s="74"/>
      <c r="P871" s="74"/>
      <c r="Q871" s="74"/>
      <c r="R871" s="74"/>
      <c r="S871" s="74"/>
      <c r="T871" s="74"/>
      <c r="U871" s="74"/>
      <c r="V871" s="74"/>
      <c r="W871" s="74"/>
      <c r="X871" s="74"/>
      <c r="Y871" s="74"/>
      <c r="Z871" s="74"/>
    </row>
    <row r="872" spans="1:26" ht="11.25" customHeight="1">
      <c r="A872" s="74"/>
      <c r="B872" s="74"/>
      <c r="C872" s="74"/>
      <c r="D872" s="74"/>
      <c r="E872" s="74"/>
      <c r="F872" s="74"/>
      <c r="G872" s="74"/>
      <c r="H872" s="74"/>
      <c r="I872" s="74"/>
      <c r="J872" s="74"/>
      <c r="K872" s="74"/>
      <c r="L872" s="74"/>
      <c r="M872" s="74"/>
      <c r="N872" s="74"/>
      <c r="O872" s="74"/>
      <c r="P872" s="74"/>
      <c r="Q872" s="74"/>
      <c r="R872" s="74"/>
      <c r="S872" s="74"/>
      <c r="T872" s="74"/>
      <c r="U872" s="74"/>
      <c r="V872" s="74"/>
      <c r="W872" s="74"/>
      <c r="X872" s="74"/>
      <c r="Y872" s="74"/>
      <c r="Z872" s="74"/>
    </row>
    <row r="873" spans="1:26" ht="11.25" customHeight="1">
      <c r="A873" s="74"/>
      <c r="B873" s="74"/>
      <c r="C873" s="74"/>
      <c r="D873" s="74"/>
      <c r="E873" s="74"/>
      <c r="F873" s="74"/>
      <c r="G873" s="74"/>
      <c r="H873" s="74"/>
      <c r="I873" s="74"/>
      <c r="J873" s="74"/>
      <c r="K873" s="74"/>
      <c r="L873" s="74"/>
      <c r="M873" s="74"/>
      <c r="N873" s="74"/>
      <c r="O873" s="74"/>
      <c r="P873" s="74"/>
      <c r="Q873" s="74"/>
      <c r="R873" s="74"/>
      <c r="S873" s="74"/>
      <c r="T873" s="74"/>
      <c r="U873" s="74"/>
      <c r="V873" s="74"/>
      <c r="W873" s="74"/>
      <c r="X873" s="74"/>
      <c r="Y873" s="74"/>
      <c r="Z873" s="74"/>
    </row>
    <row r="874" spans="1:26" ht="11.25" customHeight="1">
      <c r="A874" s="74"/>
      <c r="B874" s="74"/>
      <c r="C874" s="74"/>
      <c r="D874" s="74"/>
      <c r="E874" s="74"/>
      <c r="F874" s="74"/>
      <c r="G874" s="74"/>
      <c r="H874" s="74"/>
      <c r="I874" s="74"/>
      <c r="J874" s="74"/>
      <c r="K874" s="74"/>
      <c r="L874" s="74"/>
      <c r="M874" s="74"/>
      <c r="N874" s="74"/>
      <c r="O874" s="74"/>
      <c r="P874" s="74"/>
      <c r="Q874" s="74"/>
      <c r="R874" s="74"/>
      <c r="S874" s="74"/>
      <c r="T874" s="74"/>
      <c r="U874" s="74"/>
      <c r="V874" s="74"/>
      <c r="W874" s="74"/>
      <c r="X874" s="74"/>
      <c r="Y874" s="74"/>
      <c r="Z874" s="74"/>
    </row>
    <row r="875" spans="1:26" ht="11.25" customHeight="1">
      <c r="A875" s="74"/>
      <c r="B875" s="74"/>
      <c r="C875" s="74"/>
      <c r="D875" s="74"/>
      <c r="E875" s="74"/>
      <c r="F875" s="74"/>
      <c r="G875" s="74"/>
      <c r="H875" s="74"/>
      <c r="I875" s="74"/>
      <c r="J875" s="74"/>
      <c r="K875" s="74"/>
      <c r="L875" s="74"/>
      <c r="M875" s="74"/>
      <c r="N875" s="74"/>
      <c r="O875" s="74"/>
      <c r="P875" s="74"/>
      <c r="Q875" s="74"/>
      <c r="R875" s="74"/>
      <c r="S875" s="74"/>
      <c r="T875" s="74"/>
      <c r="U875" s="74"/>
      <c r="V875" s="74"/>
      <c r="W875" s="74"/>
      <c r="X875" s="74"/>
      <c r="Y875" s="74"/>
      <c r="Z875" s="74"/>
    </row>
    <row r="876" spans="1:26" ht="11.25" customHeight="1">
      <c r="A876" s="74"/>
      <c r="B876" s="74"/>
      <c r="C876" s="74"/>
      <c r="D876" s="74"/>
      <c r="E876" s="74"/>
      <c r="F876" s="74"/>
      <c r="G876" s="74"/>
      <c r="H876" s="74"/>
      <c r="I876" s="74"/>
      <c r="J876" s="74"/>
      <c r="K876" s="74"/>
      <c r="L876" s="74"/>
      <c r="M876" s="74"/>
      <c r="N876" s="74"/>
      <c r="O876" s="74"/>
      <c r="P876" s="74"/>
      <c r="Q876" s="74"/>
      <c r="R876" s="74"/>
      <c r="S876" s="74"/>
      <c r="T876" s="74"/>
      <c r="U876" s="74"/>
      <c r="V876" s="74"/>
      <c r="W876" s="74"/>
      <c r="X876" s="74"/>
      <c r="Y876" s="74"/>
      <c r="Z876" s="74"/>
    </row>
    <row r="877" spans="1:26" ht="11.25" customHeight="1">
      <c r="A877" s="74"/>
      <c r="B877" s="74"/>
      <c r="C877" s="74"/>
      <c r="D877" s="74"/>
      <c r="E877" s="74"/>
      <c r="F877" s="74"/>
      <c r="G877" s="74"/>
      <c r="H877" s="74"/>
      <c r="I877" s="74"/>
      <c r="J877" s="74"/>
      <c r="K877" s="74"/>
      <c r="L877" s="74"/>
      <c r="M877" s="74"/>
      <c r="N877" s="74"/>
      <c r="O877" s="74"/>
      <c r="P877" s="74"/>
      <c r="Q877" s="74"/>
      <c r="R877" s="74"/>
      <c r="S877" s="74"/>
      <c r="T877" s="74"/>
      <c r="U877" s="74"/>
      <c r="V877" s="74"/>
      <c r="W877" s="74"/>
      <c r="X877" s="74"/>
      <c r="Y877" s="74"/>
      <c r="Z877" s="74"/>
    </row>
    <row r="878" spans="1:26" ht="11.25" customHeight="1">
      <c r="A878" s="74"/>
      <c r="B878" s="74"/>
      <c r="C878" s="74"/>
      <c r="D878" s="74"/>
      <c r="E878" s="74"/>
      <c r="F878" s="74"/>
      <c r="G878" s="74"/>
      <c r="H878" s="74"/>
      <c r="I878" s="74"/>
      <c r="J878" s="74"/>
      <c r="K878" s="74"/>
      <c r="L878" s="74"/>
      <c r="M878" s="74"/>
      <c r="N878" s="74"/>
      <c r="O878" s="74"/>
      <c r="P878" s="74"/>
      <c r="Q878" s="74"/>
      <c r="R878" s="74"/>
      <c r="S878" s="74"/>
      <c r="T878" s="74"/>
      <c r="U878" s="74"/>
      <c r="V878" s="74"/>
      <c r="W878" s="74"/>
      <c r="X878" s="74"/>
      <c r="Y878" s="74"/>
      <c r="Z878" s="74"/>
    </row>
    <row r="879" spans="1:26" ht="11.25" customHeight="1">
      <c r="A879" s="74"/>
      <c r="B879" s="74"/>
      <c r="C879" s="74"/>
      <c r="D879" s="74"/>
      <c r="E879" s="74"/>
      <c r="F879" s="74"/>
      <c r="G879" s="74"/>
      <c r="H879" s="74"/>
      <c r="I879" s="74"/>
      <c r="J879" s="74"/>
      <c r="K879" s="74"/>
      <c r="L879" s="74"/>
      <c r="M879" s="74"/>
      <c r="N879" s="74"/>
      <c r="O879" s="74"/>
      <c r="P879" s="74"/>
      <c r="Q879" s="74"/>
      <c r="R879" s="74"/>
      <c r="S879" s="74"/>
      <c r="T879" s="74"/>
      <c r="U879" s="74"/>
      <c r="V879" s="74"/>
      <c r="W879" s="74"/>
      <c r="X879" s="74"/>
      <c r="Y879" s="74"/>
      <c r="Z879" s="74"/>
    </row>
    <row r="880" spans="1:26" ht="11.25" customHeight="1">
      <c r="A880" s="74"/>
      <c r="B880" s="74"/>
      <c r="C880" s="74"/>
      <c r="D880" s="74"/>
      <c r="E880" s="74"/>
      <c r="F880" s="74"/>
      <c r="G880" s="74"/>
      <c r="H880" s="74"/>
      <c r="I880" s="74"/>
      <c r="J880" s="74"/>
      <c r="K880" s="74"/>
      <c r="L880" s="74"/>
      <c r="M880" s="74"/>
      <c r="N880" s="74"/>
      <c r="O880" s="74"/>
      <c r="P880" s="74"/>
      <c r="Q880" s="74"/>
      <c r="R880" s="74"/>
      <c r="S880" s="74"/>
      <c r="T880" s="74"/>
      <c r="U880" s="74"/>
      <c r="V880" s="74"/>
      <c r="W880" s="74"/>
      <c r="X880" s="74"/>
      <c r="Y880" s="74"/>
      <c r="Z880" s="74"/>
    </row>
    <row r="881" spans="1:26" ht="11.25" customHeight="1">
      <c r="A881" s="74"/>
      <c r="B881" s="74"/>
      <c r="C881" s="74"/>
      <c r="D881" s="74"/>
      <c r="E881" s="74"/>
      <c r="F881" s="74"/>
      <c r="G881" s="74"/>
      <c r="H881" s="74"/>
      <c r="I881" s="74"/>
      <c r="J881" s="74"/>
      <c r="K881" s="74"/>
      <c r="L881" s="74"/>
      <c r="M881" s="74"/>
      <c r="N881" s="74"/>
      <c r="O881" s="74"/>
      <c r="P881" s="74"/>
      <c r="Q881" s="74"/>
      <c r="R881" s="74"/>
      <c r="S881" s="74"/>
      <c r="T881" s="74"/>
      <c r="U881" s="74"/>
      <c r="V881" s="74"/>
      <c r="W881" s="74"/>
      <c r="X881" s="74"/>
      <c r="Y881" s="74"/>
      <c r="Z881" s="74"/>
    </row>
    <row r="882" spans="1:26" ht="11.25" customHeight="1">
      <c r="A882" s="74"/>
      <c r="B882" s="74"/>
      <c r="C882" s="74"/>
      <c r="D882" s="74"/>
      <c r="E882" s="74"/>
      <c r="F882" s="74"/>
      <c r="G882" s="74"/>
      <c r="H882" s="74"/>
      <c r="I882" s="74"/>
      <c r="J882" s="74"/>
      <c r="K882" s="74"/>
      <c r="L882" s="74"/>
      <c r="M882" s="74"/>
      <c r="N882" s="74"/>
      <c r="O882" s="74"/>
      <c r="P882" s="74"/>
      <c r="Q882" s="74"/>
      <c r="R882" s="74"/>
      <c r="S882" s="74"/>
      <c r="T882" s="74"/>
      <c r="U882" s="74"/>
      <c r="V882" s="74"/>
      <c r="W882" s="74"/>
      <c r="X882" s="74"/>
      <c r="Y882" s="74"/>
      <c r="Z882" s="74"/>
    </row>
    <row r="883" spans="1:26" ht="11.25" customHeight="1">
      <c r="A883" s="74"/>
      <c r="B883" s="74"/>
      <c r="C883" s="74"/>
      <c r="D883" s="74"/>
      <c r="E883" s="74"/>
      <c r="F883" s="74"/>
      <c r="G883" s="74"/>
      <c r="H883" s="74"/>
      <c r="I883" s="74"/>
      <c r="J883" s="74"/>
      <c r="K883" s="74"/>
      <c r="L883" s="74"/>
      <c r="M883" s="74"/>
      <c r="N883" s="74"/>
      <c r="O883" s="74"/>
      <c r="P883" s="74"/>
      <c r="Q883" s="74"/>
      <c r="R883" s="74"/>
      <c r="S883" s="74"/>
      <c r="T883" s="74"/>
      <c r="U883" s="74"/>
      <c r="V883" s="74"/>
      <c r="W883" s="74"/>
      <c r="X883" s="74"/>
      <c r="Y883" s="74"/>
      <c r="Z883" s="74"/>
    </row>
    <row r="884" spans="1:26" ht="11.25" customHeight="1">
      <c r="A884" s="74"/>
      <c r="B884" s="74"/>
      <c r="C884" s="74"/>
      <c r="D884" s="74"/>
      <c r="E884" s="74"/>
      <c r="F884" s="74"/>
      <c r="G884" s="74"/>
      <c r="H884" s="74"/>
      <c r="I884" s="74"/>
      <c r="J884" s="74"/>
      <c r="K884" s="74"/>
      <c r="L884" s="74"/>
      <c r="M884" s="74"/>
      <c r="N884" s="74"/>
      <c r="O884" s="74"/>
      <c r="P884" s="74"/>
      <c r="Q884" s="74"/>
      <c r="R884" s="74"/>
      <c r="S884" s="74"/>
      <c r="T884" s="74"/>
      <c r="U884" s="74"/>
      <c r="V884" s="74"/>
      <c r="W884" s="74"/>
      <c r="X884" s="74"/>
      <c r="Y884" s="74"/>
      <c r="Z884" s="74"/>
    </row>
    <row r="885" spans="1:26" ht="11.25" customHeight="1">
      <c r="A885" s="74"/>
      <c r="B885" s="74"/>
      <c r="C885" s="74"/>
      <c r="D885" s="74"/>
      <c r="E885" s="74"/>
      <c r="F885" s="74"/>
      <c r="G885" s="74"/>
      <c r="H885" s="74"/>
      <c r="I885" s="74"/>
      <c r="J885" s="74"/>
      <c r="K885" s="74"/>
      <c r="L885" s="74"/>
      <c r="M885" s="74"/>
      <c r="N885" s="74"/>
      <c r="O885" s="74"/>
      <c r="P885" s="74"/>
      <c r="Q885" s="74"/>
      <c r="R885" s="74"/>
      <c r="S885" s="74"/>
      <c r="T885" s="74"/>
      <c r="U885" s="74"/>
      <c r="V885" s="74"/>
      <c r="W885" s="74"/>
      <c r="X885" s="74"/>
      <c r="Y885" s="74"/>
      <c r="Z885" s="74"/>
    </row>
    <row r="886" spans="1:26" ht="11.25" customHeight="1">
      <c r="A886" s="74"/>
      <c r="B886" s="74"/>
      <c r="C886" s="74"/>
      <c r="D886" s="74"/>
      <c r="E886" s="74"/>
      <c r="F886" s="74"/>
      <c r="G886" s="74"/>
      <c r="H886" s="74"/>
      <c r="I886" s="74"/>
      <c r="J886" s="74"/>
      <c r="K886" s="74"/>
      <c r="L886" s="74"/>
      <c r="M886" s="74"/>
      <c r="N886" s="74"/>
      <c r="O886" s="74"/>
      <c r="P886" s="74"/>
      <c r="Q886" s="74"/>
      <c r="R886" s="74"/>
      <c r="S886" s="74"/>
      <c r="T886" s="74"/>
      <c r="U886" s="74"/>
      <c r="V886" s="74"/>
      <c r="W886" s="74"/>
      <c r="X886" s="74"/>
      <c r="Y886" s="74"/>
      <c r="Z886" s="74"/>
    </row>
    <row r="887" spans="1:26" ht="11.25" customHeight="1">
      <c r="A887" s="74"/>
      <c r="B887" s="74"/>
      <c r="C887" s="74"/>
      <c r="D887" s="74"/>
      <c r="E887" s="74"/>
      <c r="F887" s="74"/>
      <c r="G887" s="74"/>
      <c r="H887" s="74"/>
      <c r="I887" s="74"/>
      <c r="J887" s="74"/>
      <c r="K887" s="74"/>
      <c r="L887" s="74"/>
      <c r="M887" s="74"/>
      <c r="N887" s="74"/>
      <c r="O887" s="74"/>
      <c r="P887" s="74"/>
      <c r="Q887" s="74"/>
      <c r="R887" s="74"/>
      <c r="S887" s="74"/>
      <c r="T887" s="74"/>
      <c r="U887" s="74"/>
      <c r="V887" s="74"/>
      <c r="W887" s="74"/>
      <c r="X887" s="74"/>
      <c r="Y887" s="74"/>
      <c r="Z887" s="74"/>
    </row>
    <row r="888" spans="1:26" ht="11.25" customHeight="1">
      <c r="A888" s="74"/>
      <c r="B888" s="74"/>
      <c r="C888" s="74"/>
      <c r="D888" s="74"/>
      <c r="E888" s="74"/>
      <c r="F888" s="74"/>
      <c r="G888" s="74"/>
      <c r="H888" s="74"/>
      <c r="I888" s="74"/>
      <c r="J888" s="74"/>
      <c r="K888" s="74"/>
      <c r="L888" s="74"/>
      <c r="M888" s="74"/>
      <c r="N888" s="74"/>
      <c r="O888" s="74"/>
      <c r="P888" s="74"/>
      <c r="Q888" s="74"/>
      <c r="R888" s="74"/>
      <c r="S888" s="74"/>
      <c r="T888" s="74"/>
      <c r="U888" s="74"/>
      <c r="V888" s="74"/>
      <c r="W888" s="74"/>
      <c r="X888" s="74"/>
      <c r="Y888" s="74"/>
      <c r="Z888" s="74"/>
    </row>
    <row r="889" spans="1:26" ht="11.25" customHeight="1">
      <c r="A889" s="74"/>
      <c r="B889" s="74"/>
      <c r="C889" s="74"/>
      <c r="D889" s="74"/>
      <c r="E889" s="74"/>
      <c r="F889" s="74"/>
      <c r="G889" s="74"/>
      <c r="H889" s="74"/>
      <c r="I889" s="74"/>
      <c r="J889" s="74"/>
      <c r="K889" s="74"/>
      <c r="L889" s="74"/>
      <c r="M889" s="74"/>
      <c r="N889" s="74"/>
      <c r="O889" s="74"/>
      <c r="P889" s="74"/>
      <c r="Q889" s="74"/>
      <c r="R889" s="74"/>
      <c r="S889" s="74"/>
      <c r="T889" s="74"/>
      <c r="U889" s="74"/>
      <c r="V889" s="74"/>
      <c r="W889" s="74"/>
      <c r="X889" s="74"/>
      <c r="Y889" s="74"/>
      <c r="Z889" s="74"/>
    </row>
    <row r="890" spans="1:26" ht="11.25" customHeight="1">
      <c r="A890" s="74"/>
      <c r="B890" s="74"/>
      <c r="C890" s="74"/>
      <c r="D890" s="74"/>
      <c r="E890" s="74"/>
      <c r="F890" s="74"/>
      <c r="G890" s="74"/>
      <c r="H890" s="74"/>
      <c r="I890" s="74"/>
      <c r="J890" s="74"/>
      <c r="K890" s="74"/>
      <c r="L890" s="74"/>
      <c r="M890" s="74"/>
      <c r="N890" s="74"/>
      <c r="O890" s="74"/>
      <c r="P890" s="74"/>
      <c r="Q890" s="74"/>
      <c r="R890" s="74"/>
      <c r="S890" s="74"/>
      <c r="T890" s="74"/>
      <c r="U890" s="74"/>
      <c r="V890" s="74"/>
      <c r="W890" s="74"/>
      <c r="X890" s="74"/>
      <c r="Y890" s="74"/>
      <c r="Z890" s="74"/>
    </row>
    <row r="891" spans="1:26" ht="11.25" customHeight="1">
      <c r="A891" s="74"/>
      <c r="B891" s="74"/>
      <c r="C891" s="74"/>
      <c r="D891" s="74"/>
      <c r="E891" s="74"/>
      <c r="F891" s="74"/>
      <c r="G891" s="74"/>
      <c r="H891" s="74"/>
      <c r="I891" s="74"/>
      <c r="J891" s="74"/>
      <c r="K891" s="74"/>
      <c r="L891" s="74"/>
      <c r="M891" s="74"/>
      <c r="N891" s="74"/>
      <c r="O891" s="74"/>
      <c r="P891" s="74"/>
      <c r="Q891" s="74"/>
      <c r="R891" s="74"/>
      <c r="S891" s="74"/>
      <c r="T891" s="74"/>
      <c r="U891" s="74"/>
      <c r="V891" s="74"/>
      <c r="W891" s="74"/>
      <c r="X891" s="74"/>
      <c r="Y891" s="74"/>
      <c r="Z891" s="74"/>
    </row>
    <row r="892" spans="1:26" ht="11.25" customHeight="1">
      <c r="A892" s="74"/>
      <c r="B892" s="74"/>
      <c r="C892" s="74"/>
      <c r="D892" s="74"/>
      <c r="E892" s="74"/>
      <c r="F892" s="74"/>
      <c r="G892" s="74"/>
      <c r="H892" s="74"/>
      <c r="I892" s="74"/>
      <c r="J892" s="74"/>
      <c r="K892" s="74"/>
      <c r="L892" s="74"/>
      <c r="M892" s="74"/>
      <c r="N892" s="74"/>
      <c r="O892" s="74"/>
      <c r="P892" s="74"/>
      <c r="Q892" s="74"/>
      <c r="R892" s="74"/>
      <c r="S892" s="74"/>
      <c r="T892" s="74"/>
      <c r="U892" s="74"/>
      <c r="V892" s="74"/>
      <c r="W892" s="74"/>
      <c r="X892" s="74"/>
      <c r="Y892" s="74"/>
      <c r="Z892" s="74"/>
    </row>
    <row r="893" spans="1:26" ht="11.25" customHeight="1">
      <c r="A893" s="74"/>
      <c r="B893" s="74"/>
      <c r="C893" s="74"/>
      <c r="D893" s="74"/>
      <c r="E893" s="74"/>
      <c r="F893" s="74"/>
      <c r="G893" s="74"/>
      <c r="H893" s="74"/>
      <c r="I893" s="74"/>
      <c r="J893" s="74"/>
      <c r="K893" s="74"/>
      <c r="L893" s="74"/>
      <c r="M893" s="74"/>
      <c r="N893" s="74"/>
      <c r="O893" s="74"/>
      <c r="P893" s="74"/>
      <c r="Q893" s="74"/>
      <c r="R893" s="74"/>
      <c r="S893" s="74"/>
      <c r="T893" s="74"/>
      <c r="U893" s="74"/>
      <c r="V893" s="74"/>
      <c r="W893" s="74"/>
      <c r="X893" s="74"/>
      <c r="Y893" s="74"/>
      <c r="Z893" s="74"/>
    </row>
    <row r="894" spans="1:26" ht="11.25" customHeight="1">
      <c r="A894" s="74"/>
      <c r="B894" s="74"/>
      <c r="C894" s="74"/>
      <c r="D894" s="74"/>
      <c r="E894" s="74"/>
      <c r="F894" s="74"/>
      <c r="G894" s="74"/>
      <c r="H894" s="74"/>
      <c r="I894" s="74"/>
      <c r="J894" s="74"/>
      <c r="K894" s="74"/>
      <c r="L894" s="74"/>
      <c r="M894" s="74"/>
      <c r="N894" s="74"/>
      <c r="O894" s="74"/>
      <c r="P894" s="74"/>
      <c r="Q894" s="74"/>
      <c r="R894" s="74"/>
      <c r="S894" s="74"/>
      <c r="T894" s="74"/>
      <c r="U894" s="74"/>
      <c r="V894" s="74"/>
      <c r="W894" s="74"/>
      <c r="X894" s="74"/>
      <c r="Y894" s="74"/>
      <c r="Z894" s="74"/>
    </row>
    <row r="895" spans="1:26" ht="11.25" customHeight="1">
      <c r="A895" s="74"/>
      <c r="B895" s="74"/>
      <c r="C895" s="74"/>
      <c r="D895" s="74"/>
      <c r="E895" s="74"/>
      <c r="F895" s="74"/>
      <c r="G895" s="74"/>
      <c r="H895" s="74"/>
      <c r="I895" s="74"/>
      <c r="J895" s="74"/>
      <c r="K895" s="74"/>
      <c r="L895" s="74"/>
      <c r="M895" s="74"/>
      <c r="N895" s="74"/>
      <c r="O895" s="74"/>
      <c r="P895" s="74"/>
      <c r="Q895" s="74"/>
      <c r="R895" s="74"/>
      <c r="S895" s="74"/>
      <c r="T895" s="74"/>
      <c r="U895" s="74"/>
      <c r="V895" s="74"/>
      <c r="W895" s="74"/>
      <c r="X895" s="74"/>
      <c r="Y895" s="74"/>
      <c r="Z895" s="74"/>
    </row>
    <row r="896" spans="1:26" ht="11.25" customHeight="1">
      <c r="A896" s="74"/>
      <c r="B896" s="74"/>
      <c r="C896" s="74"/>
      <c r="D896" s="74"/>
      <c r="E896" s="74"/>
      <c r="F896" s="74"/>
      <c r="G896" s="74"/>
      <c r="H896" s="74"/>
      <c r="I896" s="74"/>
      <c r="J896" s="74"/>
      <c r="K896" s="74"/>
      <c r="L896" s="74"/>
      <c r="M896" s="74"/>
      <c r="N896" s="74"/>
      <c r="O896" s="74"/>
      <c r="P896" s="74"/>
      <c r="Q896" s="74"/>
      <c r="R896" s="74"/>
      <c r="S896" s="74"/>
      <c r="T896" s="74"/>
      <c r="U896" s="74"/>
      <c r="V896" s="74"/>
      <c r="W896" s="74"/>
      <c r="X896" s="74"/>
      <c r="Y896" s="74"/>
      <c r="Z896" s="74"/>
    </row>
    <row r="897" spans="1:26" ht="11.25" customHeight="1">
      <c r="A897" s="74"/>
      <c r="B897" s="74"/>
      <c r="C897" s="74"/>
      <c r="D897" s="74"/>
      <c r="E897" s="74"/>
      <c r="F897" s="74"/>
      <c r="G897" s="74"/>
      <c r="H897" s="74"/>
      <c r="I897" s="74"/>
      <c r="J897" s="74"/>
      <c r="K897" s="74"/>
      <c r="L897" s="74"/>
      <c r="M897" s="74"/>
      <c r="N897" s="74"/>
      <c r="O897" s="74"/>
      <c r="P897" s="74"/>
      <c r="Q897" s="74"/>
      <c r="R897" s="74"/>
      <c r="S897" s="74"/>
      <c r="T897" s="74"/>
      <c r="U897" s="74"/>
      <c r="V897" s="74"/>
      <c r="W897" s="74"/>
      <c r="X897" s="74"/>
      <c r="Y897" s="74"/>
      <c r="Z897" s="74"/>
    </row>
    <row r="898" spans="1:26" ht="11.25" customHeight="1">
      <c r="A898" s="74"/>
      <c r="B898" s="74"/>
      <c r="C898" s="74"/>
      <c r="D898" s="74"/>
      <c r="E898" s="74"/>
      <c r="F898" s="74"/>
      <c r="G898" s="74"/>
      <c r="H898" s="74"/>
      <c r="I898" s="74"/>
      <c r="J898" s="74"/>
      <c r="K898" s="74"/>
      <c r="L898" s="74"/>
      <c r="M898" s="74"/>
      <c r="N898" s="74"/>
      <c r="O898" s="74"/>
      <c r="P898" s="74"/>
      <c r="Q898" s="74"/>
      <c r="R898" s="74"/>
      <c r="S898" s="74"/>
      <c r="T898" s="74"/>
      <c r="U898" s="74"/>
      <c r="V898" s="74"/>
      <c r="W898" s="74"/>
      <c r="X898" s="74"/>
      <c r="Y898" s="74"/>
      <c r="Z898" s="74"/>
    </row>
    <row r="899" spans="1:26" ht="11.25" customHeight="1">
      <c r="A899" s="74"/>
      <c r="B899" s="74"/>
      <c r="C899" s="74"/>
      <c r="D899" s="74"/>
      <c r="E899" s="74"/>
      <c r="F899" s="74"/>
      <c r="G899" s="74"/>
      <c r="H899" s="74"/>
      <c r="I899" s="74"/>
      <c r="J899" s="74"/>
      <c r="K899" s="74"/>
      <c r="L899" s="74"/>
      <c r="M899" s="74"/>
      <c r="N899" s="74"/>
      <c r="O899" s="74"/>
      <c r="P899" s="74"/>
      <c r="Q899" s="74"/>
      <c r="R899" s="74"/>
      <c r="S899" s="74"/>
      <c r="T899" s="74"/>
      <c r="U899" s="74"/>
      <c r="V899" s="74"/>
      <c r="W899" s="74"/>
      <c r="X899" s="74"/>
      <c r="Y899" s="74"/>
      <c r="Z899" s="74"/>
    </row>
    <row r="900" spans="1:26" ht="11.25" customHeight="1">
      <c r="A900" s="74"/>
      <c r="B900" s="74"/>
      <c r="C900" s="74"/>
      <c r="D900" s="74"/>
      <c r="E900" s="74"/>
      <c r="F900" s="74"/>
      <c r="G900" s="74"/>
      <c r="H900" s="74"/>
      <c r="I900" s="74"/>
      <c r="J900" s="74"/>
      <c r="K900" s="74"/>
      <c r="L900" s="74"/>
      <c r="M900" s="74"/>
      <c r="N900" s="74"/>
      <c r="O900" s="74"/>
      <c r="P900" s="74"/>
      <c r="Q900" s="74"/>
      <c r="R900" s="74"/>
      <c r="S900" s="74"/>
      <c r="T900" s="74"/>
      <c r="U900" s="74"/>
      <c r="V900" s="74"/>
      <c r="W900" s="74"/>
      <c r="X900" s="74"/>
      <c r="Y900" s="74"/>
      <c r="Z900" s="74"/>
    </row>
    <row r="901" spans="1:26" ht="11.25" customHeight="1">
      <c r="A901" s="74"/>
      <c r="B901" s="74"/>
      <c r="C901" s="74"/>
      <c r="D901" s="74"/>
      <c r="E901" s="74"/>
      <c r="F901" s="74"/>
      <c r="G901" s="74"/>
      <c r="H901" s="74"/>
      <c r="I901" s="74"/>
      <c r="J901" s="74"/>
      <c r="K901" s="74"/>
      <c r="L901" s="74"/>
      <c r="M901" s="74"/>
      <c r="N901" s="74"/>
      <c r="O901" s="74"/>
      <c r="P901" s="74"/>
      <c r="Q901" s="74"/>
      <c r="R901" s="74"/>
      <c r="S901" s="74"/>
      <c r="T901" s="74"/>
      <c r="U901" s="74"/>
      <c r="V901" s="74"/>
      <c r="W901" s="74"/>
      <c r="X901" s="74"/>
      <c r="Y901" s="74"/>
      <c r="Z901" s="74"/>
    </row>
    <row r="902" spans="1:26" ht="11.25" customHeight="1">
      <c r="A902" s="74"/>
      <c r="B902" s="74"/>
      <c r="C902" s="74"/>
      <c r="D902" s="74"/>
      <c r="E902" s="74"/>
      <c r="F902" s="74"/>
      <c r="G902" s="74"/>
      <c r="H902" s="74"/>
      <c r="I902" s="74"/>
      <c r="J902" s="74"/>
      <c r="K902" s="74"/>
      <c r="L902" s="74"/>
      <c r="M902" s="74"/>
      <c r="N902" s="74"/>
      <c r="O902" s="74"/>
      <c r="P902" s="74"/>
      <c r="Q902" s="74"/>
      <c r="R902" s="74"/>
      <c r="S902" s="74"/>
      <c r="T902" s="74"/>
      <c r="U902" s="74"/>
      <c r="V902" s="74"/>
      <c r="W902" s="74"/>
      <c r="X902" s="74"/>
      <c r="Y902" s="74"/>
      <c r="Z902" s="74"/>
    </row>
    <row r="903" spans="1:26" ht="11.25" customHeight="1">
      <c r="A903" s="74"/>
      <c r="B903" s="74"/>
      <c r="C903" s="74"/>
      <c r="D903" s="74"/>
      <c r="E903" s="74"/>
      <c r="F903" s="74"/>
      <c r="G903" s="74"/>
      <c r="H903" s="74"/>
      <c r="I903" s="74"/>
      <c r="J903" s="74"/>
      <c r="K903" s="74"/>
      <c r="L903" s="74"/>
      <c r="M903" s="74"/>
      <c r="N903" s="74"/>
      <c r="O903" s="74"/>
      <c r="P903" s="74"/>
      <c r="Q903" s="74"/>
      <c r="R903" s="74"/>
      <c r="S903" s="74"/>
      <c r="T903" s="74"/>
      <c r="U903" s="74"/>
      <c r="V903" s="74"/>
      <c r="W903" s="74"/>
      <c r="X903" s="74"/>
      <c r="Y903" s="74"/>
      <c r="Z903" s="74"/>
    </row>
    <row r="904" spans="1:26" ht="11.25" customHeight="1">
      <c r="A904" s="74"/>
      <c r="B904" s="74"/>
      <c r="C904" s="74"/>
      <c r="D904" s="74"/>
      <c r="E904" s="74"/>
      <c r="F904" s="74"/>
      <c r="G904" s="74"/>
      <c r="H904" s="74"/>
      <c r="I904" s="74"/>
      <c r="J904" s="74"/>
      <c r="K904" s="74"/>
      <c r="L904" s="74"/>
      <c r="M904" s="74"/>
      <c r="N904" s="74"/>
      <c r="O904" s="74"/>
      <c r="P904" s="74"/>
      <c r="Q904" s="74"/>
      <c r="R904" s="74"/>
      <c r="S904" s="74"/>
      <c r="T904" s="74"/>
      <c r="U904" s="74"/>
      <c r="V904" s="74"/>
      <c r="W904" s="74"/>
      <c r="X904" s="74"/>
      <c r="Y904" s="74"/>
      <c r="Z904" s="74"/>
    </row>
    <row r="905" spans="1:26" ht="11.25" customHeight="1">
      <c r="A905" s="74"/>
      <c r="B905" s="74"/>
      <c r="C905" s="74"/>
      <c r="D905" s="74"/>
      <c r="E905" s="74"/>
      <c r="F905" s="74"/>
      <c r="G905" s="74"/>
      <c r="H905" s="74"/>
      <c r="I905" s="74"/>
      <c r="J905" s="74"/>
      <c r="K905" s="74"/>
      <c r="L905" s="74"/>
      <c r="M905" s="74"/>
      <c r="N905" s="74"/>
      <c r="O905" s="74"/>
      <c r="P905" s="74"/>
      <c r="Q905" s="74"/>
      <c r="R905" s="74"/>
      <c r="S905" s="74"/>
      <c r="T905" s="74"/>
      <c r="U905" s="74"/>
      <c r="V905" s="74"/>
      <c r="W905" s="74"/>
      <c r="X905" s="74"/>
      <c r="Y905" s="74"/>
      <c r="Z905" s="74"/>
    </row>
    <row r="906" spans="1:26" ht="11.25" customHeight="1">
      <c r="A906" s="74"/>
      <c r="B906" s="74"/>
      <c r="C906" s="74"/>
      <c r="D906" s="74"/>
      <c r="E906" s="74"/>
      <c r="F906" s="74"/>
      <c r="G906" s="74"/>
      <c r="H906" s="74"/>
      <c r="I906" s="74"/>
      <c r="J906" s="74"/>
      <c r="K906" s="74"/>
      <c r="L906" s="74"/>
      <c r="M906" s="74"/>
      <c r="N906" s="74"/>
      <c r="O906" s="74"/>
      <c r="P906" s="74"/>
      <c r="Q906" s="74"/>
      <c r="R906" s="74"/>
      <c r="S906" s="74"/>
      <c r="T906" s="74"/>
      <c r="U906" s="74"/>
      <c r="V906" s="74"/>
      <c r="W906" s="74"/>
      <c r="X906" s="74"/>
      <c r="Y906" s="74"/>
      <c r="Z906" s="74"/>
    </row>
    <row r="907" spans="1:26" ht="11.25" customHeight="1">
      <c r="A907" s="74"/>
      <c r="B907" s="74"/>
      <c r="C907" s="74"/>
      <c r="D907" s="74"/>
      <c r="E907" s="74"/>
      <c r="F907" s="74"/>
      <c r="G907" s="74"/>
      <c r="H907" s="74"/>
      <c r="I907" s="74"/>
      <c r="J907" s="74"/>
      <c r="K907" s="74"/>
      <c r="L907" s="74"/>
      <c r="M907" s="74"/>
      <c r="N907" s="74"/>
      <c r="O907" s="74"/>
      <c r="P907" s="74"/>
      <c r="Q907" s="74"/>
      <c r="R907" s="74"/>
      <c r="S907" s="74"/>
      <c r="T907" s="74"/>
      <c r="U907" s="74"/>
      <c r="V907" s="74"/>
      <c r="W907" s="74"/>
      <c r="X907" s="74"/>
      <c r="Y907" s="74"/>
      <c r="Z907" s="74"/>
    </row>
    <row r="908" spans="1:26" ht="11.25" customHeight="1">
      <c r="A908" s="74"/>
      <c r="B908" s="74"/>
      <c r="C908" s="74"/>
      <c r="D908" s="74"/>
      <c r="E908" s="74"/>
      <c r="F908" s="74"/>
      <c r="G908" s="74"/>
      <c r="H908" s="74"/>
      <c r="I908" s="74"/>
      <c r="J908" s="74"/>
      <c r="K908" s="74"/>
      <c r="L908" s="74"/>
      <c r="M908" s="74"/>
      <c r="N908" s="74"/>
      <c r="O908" s="74"/>
      <c r="P908" s="74"/>
      <c r="Q908" s="74"/>
      <c r="R908" s="74"/>
      <c r="S908" s="74"/>
      <c r="T908" s="74"/>
      <c r="U908" s="74"/>
      <c r="V908" s="74"/>
      <c r="W908" s="74"/>
      <c r="X908" s="74"/>
      <c r="Y908" s="74"/>
      <c r="Z908" s="74"/>
    </row>
    <row r="909" spans="1:26" ht="11.25" customHeight="1">
      <c r="A909" s="74"/>
      <c r="B909" s="74"/>
      <c r="C909" s="74"/>
      <c r="D909" s="74"/>
      <c r="E909" s="74"/>
      <c r="F909" s="74"/>
      <c r="G909" s="74"/>
      <c r="H909" s="74"/>
      <c r="I909" s="74"/>
      <c r="J909" s="74"/>
      <c r="K909" s="74"/>
      <c r="L909" s="74"/>
      <c r="M909" s="74"/>
      <c r="N909" s="74"/>
      <c r="O909" s="74"/>
      <c r="P909" s="74"/>
      <c r="Q909" s="74"/>
      <c r="R909" s="74"/>
      <c r="S909" s="74"/>
      <c r="T909" s="74"/>
      <c r="U909" s="74"/>
      <c r="V909" s="74"/>
      <c r="W909" s="74"/>
      <c r="X909" s="74"/>
      <c r="Y909" s="74"/>
      <c r="Z909" s="74"/>
    </row>
    <row r="910" spans="1:26" ht="11.25" customHeight="1">
      <c r="A910" s="74"/>
      <c r="B910" s="74"/>
      <c r="C910" s="74"/>
      <c r="D910" s="74"/>
      <c r="E910" s="74"/>
      <c r="F910" s="74"/>
      <c r="G910" s="74"/>
      <c r="H910" s="74"/>
      <c r="I910" s="74"/>
      <c r="J910" s="74"/>
      <c r="K910" s="74"/>
      <c r="L910" s="74"/>
      <c r="M910" s="74"/>
      <c r="N910" s="74"/>
      <c r="O910" s="74"/>
      <c r="P910" s="74"/>
      <c r="Q910" s="74"/>
      <c r="R910" s="74"/>
      <c r="S910" s="74"/>
      <c r="T910" s="74"/>
      <c r="U910" s="74"/>
      <c r="V910" s="74"/>
      <c r="W910" s="74"/>
      <c r="X910" s="74"/>
      <c r="Y910" s="74"/>
      <c r="Z910" s="74"/>
    </row>
    <row r="911" spans="1:26" ht="11.25" customHeight="1">
      <c r="A911" s="74"/>
      <c r="B911" s="74"/>
      <c r="C911" s="74"/>
      <c r="D911" s="74"/>
      <c r="E911" s="74"/>
      <c r="F911" s="74"/>
      <c r="G911" s="74"/>
      <c r="H911" s="74"/>
      <c r="I911" s="74"/>
      <c r="J911" s="74"/>
      <c r="K911" s="74"/>
      <c r="L911" s="74"/>
      <c r="M911" s="74"/>
      <c r="N911" s="74"/>
      <c r="O911" s="74"/>
      <c r="P911" s="74"/>
      <c r="Q911" s="74"/>
      <c r="R911" s="74"/>
      <c r="S911" s="74"/>
      <c r="T911" s="74"/>
      <c r="U911" s="74"/>
      <c r="V911" s="74"/>
      <c r="W911" s="74"/>
      <c r="X911" s="74"/>
      <c r="Y911" s="74"/>
      <c r="Z911" s="74"/>
    </row>
    <row r="912" spans="1:26" ht="11.25" customHeight="1">
      <c r="A912" s="74"/>
      <c r="B912" s="74"/>
      <c r="C912" s="74"/>
      <c r="D912" s="74"/>
      <c r="E912" s="74"/>
      <c r="F912" s="74"/>
      <c r="G912" s="74"/>
      <c r="H912" s="74"/>
      <c r="I912" s="74"/>
      <c r="J912" s="74"/>
      <c r="K912" s="74"/>
      <c r="L912" s="74"/>
      <c r="M912" s="74"/>
      <c r="N912" s="74"/>
      <c r="O912" s="74"/>
      <c r="P912" s="74"/>
      <c r="Q912" s="74"/>
      <c r="R912" s="74"/>
      <c r="S912" s="74"/>
      <c r="T912" s="74"/>
      <c r="U912" s="74"/>
      <c r="V912" s="74"/>
      <c r="W912" s="74"/>
      <c r="X912" s="74"/>
      <c r="Y912" s="74"/>
      <c r="Z912" s="74"/>
    </row>
    <row r="913" spans="1:26" ht="11.25" customHeight="1">
      <c r="A913" s="74"/>
      <c r="B913" s="74"/>
      <c r="C913" s="74"/>
      <c r="D913" s="74"/>
      <c r="E913" s="74"/>
      <c r="F913" s="74"/>
      <c r="G913" s="74"/>
      <c r="H913" s="74"/>
      <c r="I913" s="74"/>
      <c r="J913" s="74"/>
      <c r="K913" s="74"/>
      <c r="L913" s="74"/>
      <c r="M913" s="74"/>
      <c r="N913" s="74"/>
      <c r="O913" s="74"/>
      <c r="P913" s="74"/>
      <c r="Q913" s="74"/>
      <c r="R913" s="74"/>
      <c r="S913" s="74"/>
      <c r="T913" s="74"/>
      <c r="U913" s="74"/>
      <c r="V913" s="74"/>
      <c r="W913" s="74"/>
      <c r="X913" s="74"/>
      <c r="Y913" s="74"/>
      <c r="Z913" s="74"/>
    </row>
    <row r="914" spans="1:26" ht="11.25" customHeight="1">
      <c r="A914" s="74"/>
      <c r="B914" s="74"/>
      <c r="C914" s="74"/>
      <c r="D914" s="74"/>
      <c r="E914" s="74"/>
      <c r="F914" s="74"/>
      <c r="G914" s="74"/>
      <c r="H914" s="74"/>
      <c r="I914" s="74"/>
      <c r="J914" s="74"/>
      <c r="K914" s="74"/>
      <c r="L914" s="74"/>
      <c r="M914" s="74"/>
      <c r="N914" s="74"/>
      <c r="O914" s="74"/>
      <c r="P914" s="74"/>
      <c r="Q914" s="74"/>
      <c r="R914" s="74"/>
      <c r="S914" s="74"/>
      <c r="T914" s="74"/>
      <c r="U914" s="74"/>
      <c r="V914" s="74"/>
      <c r="W914" s="74"/>
      <c r="X914" s="74"/>
      <c r="Y914" s="74"/>
      <c r="Z914" s="74"/>
    </row>
    <row r="915" spans="1:26" ht="11.25" customHeight="1">
      <c r="A915" s="74"/>
      <c r="B915" s="74"/>
      <c r="C915" s="74"/>
      <c r="D915" s="74"/>
      <c r="E915" s="74"/>
      <c r="F915" s="74"/>
      <c r="G915" s="74"/>
      <c r="H915" s="74"/>
      <c r="I915" s="74"/>
      <c r="J915" s="74"/>
      <c r="K915" s="74"/>
      <c r="L915" s="74"/>
      <c r="M915" s="74"/>
      <c r="N915" s="74"/>
      <c r="O915" s="74"/>
      <c r="P915" s="74"/>
      <c r="Q915" s="74"/>
      <c r="R915" s="74"/>
      <c r="S915" s="74"/>
      <c r="T915" s="74"/>
      <c r="U915" s="74"/>
      <c r="V915" s="74"/>
      <c r="W915" s="74"/>
      <c r="X915" s="74"/>
      <c r="Y915" s="74"/>
      <c r="Z915" s="74"/>
    </row>
    <row r="916" spans="1:26" ht="11.25" customHeight="1">
      <c r="A916" s="74"/>
      <c r="B916" s="74"/>
      <c r="C916" s="74"/>
      <c r="D916" s="74"/>
      <c r="E916" s="74"/>
      <c r="F916" s="74"/>
      <c r="G916" s="74"/>
      <c r="H916" s="74"/>
      <c r="I916" s="74"/>
      <c r="J916" s="74"/>
      <c r="K916" s="74"/>
      <c r="L916" s="74"/>
      <c r="M916" s="74"/>
      <c r="N916" s="74"/>
      <c r="O916" s="74"/>
      <c r="P916" s="74"/>
      <c r="Q916" s="74"/>
      <c r="R916" s="74"/>
      <c r="S916" s="74"/>
      <c r="T916" s="74"/>
      <c r="U916" s="74"/>
      <c r="V916" s="74"/>
      <c r="W916" s="74"/>
      <c r="X916" s="74"/>
      <c r="Y916" s="74"/>
      <c r="Z916" s="74"/>
    </row>
    <row r="917" spans="1:26" ht="11.25" customHeight="1">
      <c r="A917" s="74"/>
      <c r="B917" s="74"/>
      <c r="C917" s="74"/>
      <c r="D917" s="74"/>
      <c r="E917" s="74"/>
      <c r="F917" s="74"/>
      <c r="G917" s="74"/>
      <c r="H917" s="74"/>
      <c r="I917" s="74"/>
      <c r="J917" s="74"/>
      <c r="K917" s="74"/>
      <c r="L917" s="74"/>
      <c r="M917" s="74"/>
      <c r="N917" s="74"/>
      <c r="O917" s="74"/>
      <c r="P917" s="74"/>
      <c r="Q917" s="74"/>
      <c r="R917" s="74"/>
      <c r="S917" s="74"/>
      <c r="T917" s="74"/>
      <c r="U917" s="74"/>
      <c r="V917" s="74"/>
      <c r="W917" s="74"/>
      <c r="X917" s="74"/>
      <c r="Y917" s="74"/>
      <c r="Z917" s="74"/>
    </row>
    <row r="918" spans="1:26" ht="11.25" customHeight="1">
      <c r="A918" s="74"/>
      <c r="B918" s="74"/>
      <c r="C918" s="74"/>
      <c r="D918" s="74"/>
      <c r="E918" s="74"/>
      <c r="F918" s="74"/>
      <c r="G918" s="74"/>
      <c r="H918" s="74"/>
      <c r="I918" s="74"/>
      <c r="J918" s="74"/>
      <c r="K918" s="74"/>
      <c r="L918" s="74"/>
      <c r="M918" s="74"/>
      <c r="N918" s="74"/>
      <c r="O918" s="74"/>
      <c r="P918" s="74"/>
      <c r="Q918" s="74"/>
      <c r="R918" s="74"/>
      <c r="S918" s="74"/>
      <c r="T918" s="74"/>
      <c r="U918" s="74"/>
      <c r="V918" s="74"/>
      <c r="W918" s="74"/>
      <c r="X918" s="74"/>
      <c r="Y918" s="74"/>
      <c r="Z918" s="74"/>
    </row>
    <row r="919" spans="1:26" ht="11.25" customHeight="1">
      <c r="A919" s="74"/>
      <c r="B919" s="74"/>
      <c r="C919" s="74"/>
      <c r="D919" s="74"/>
      <c r="E919" s="74"/>
      <c r="F919" s="74"/>
      <c r="G919" s="74"/>
      <c r="H919" s="74"/>
      <c r="I919" s="74"/>
      <c r="J919" s="74"/>
      <c r="K919" s="74"/>
      <c r="L919" s="74"/>
      <c r="M919" s="74"/>
      <c r="N919" s="74"/>
      <c r="O919" s="74"/>
      <c r="P919" s="74"/>
      <c r="Q919" s="74"/>
      <c r="R919" s="74"/>
      <c r="S919" s="74"/>
      <c r="T919" s="74"/>
      <c r="U919" s="74"/>
      <c r="V919" s="74"/>
      <c r="W919" s="74"/>
      <c r="X919" s="74"/>
      <c r="Y919" s="74"/>
      <c r="Z919" s="74"/>
    </row>
    <row r="920" spans="1:26" ht="11.25" customHeight="1">
      <c r="A920" s="74"/>
      <c r="B920" s="74"/>
      <c r="C920" s="74"/>
      <c r="D920" s="74"/>
      <c r="E920" s="74"/>
      <c r="F920" s="74"/>
      <c r="G920" s="74"/>
      <c r="H920" s="74"/>
      <c r="I920" s="74"/>
      <c r="J920" s="74"/>
      <c r="K920" s="74"/>
      <c r="L920" s="74"/>
      <c r="M920" s="74"/>
      <c r="N920" s="74"/>
      <c r="O920" s="74"/>
      <c r="P920" s="74"/>
      <c r="Q920" s="74"/>
      <c r="R920" s="74"/>
      <c r="S920" s="74"/>
      <c r="T920" s="74"/>
      <c r="U920" s="74"/>
      <c r="V920" s="74"/>
      <c r="W920" s="74"/>
      <c r="X920" s="74"/>
      <c r="Y920" s="74"/>
      <c r="Z920" s="74"/>
    </row>
    <row r="921" spans="1:26" ht="11.25" customHeight="1">
      <c r="A921" s="74"/>
      <c r="B921" s="74"/>
      <c r="C921" s="74"/>
      <c r="D921" s="74"/>
      <c r="E921" s="74"/>
      <c r="F921" s="74"/>
      <c r="G921" s="74"/>
      <c r="H921" s="74"/>
      <c r="I921" s="74"/>
      <c r="J921" s="74"/>
      <c r="K921" s="74"/>
      <c r="L921" s="74"/>
      <c r="M921" s="74"/>
      <c r="N921" s="74"/>
      <c r="O921" s="74"/>
      <c r="P921" s="74"/>
      <c r="Q921" s="74"/>
      <c r="R921" s="74"/>
      <c r="S921" s="74"/>
      <c r="T921" s="74"/>
      <c r="U921" s="74"/>
      <c r="V921" s="74"/>
      <c r="W921" s="74"/>
      <c r="X921" s="74"/>
      <c r="Y921" s="74"/>
      <c r="Z921" s="74"/>
    </row>
    <row r="922" spans="1:26" ht="11.25" customHeight="1">
      <c r="A922" s="74"/>
      <c r="B922" s="74"/>
      <c r="C922" s="74"/>
      <c r="D922" s="74"/>
      <c r="E922" s="74"/>
      <c r="F922" s="74"/>
      <c r="G922" s="74"/>
      <c r="H922" s="74"/>
      <c r="I922" s="74"/>
      <c r="J922" s="74"/>
      <c r="K922" s="74"/>
      <c r="L922" s="74"/>
      <c r="M922" s="74"/>
      <c r="N922" s="74"/>
      <c r="O922" s="74"/>
      <c r="P922" s="74"/>
      <c r="Q922" s="74"/>
      <c r="R922" s="74"/>
      <c r="S922" s="74"/>
      <c r="T922" s="74"/>
      <c r="U922" s="74"/>
      <c r="V922" s="74"/>
      <c r="W922" s="74"/>
      <c r="X922" s="74"/>
      <c r="Y922" s="74"/>
      <c r="Z922" s="74"/>
    </row>
    <row r="923" spans="1:26" ht="11.25" customHeight="1">
      <c r="A923" s="74"/>
      <c r="B923" s="74"/>
      <c r="C923" s="74"/>
      <c r="D923" s="74"/>
      <c r="E923" s="74"/>
      <c r="F923" s="74"/>
      <c r="G923" s="74"/>
      <c r="H923" s="74"/>
      <c r="I923" s="74"/>
      <c r="J923" s="74"/>
      <c r="K923" s="74"/>
      <c r="L923" s="74"/>
      <c r="M923" s="74"/>
      <c r="N923" s="74"/>
      <c r="O923" s="74"/>
      <c r="P923" s="74"/>
      <c r="Q923" s="74"/>
      <c r="R923" s="74"/>
      <c r="S923" s="74"/>
      <c r="T923" s="74"/>
      <c r="U923" s="74"/>
      <c r="V923" s="74"/>
      <c r="W923" s="74"/>
      <c r="X923" s="74"/>
      <c r="Y923" s="74"/>
      <c r="Z923" s="74"/>
    </row>
    <row r="924" spans="1:26" ht="11.25" customHeight="1">
      <c r="A924" s="74"/>
      <c r="B924" s="74"/>
      <c r="C924" s="74"/>
      <c r="D924" s="74"/>
      <c r="E924" s="74"/>
      <c r="F924" s="74"/>
      <c r="G924" s="74"/>
      <c r="H924" s="74"/>
      <c r="I924" s="74"/>
      <c r="J924" s="74"/>
      <c r="K924" s="74"/>
      <c r="L924" s="74"/>
      <c r="M924" s="74"/>
      <c r="N924" s="74"/>
      <c r="O924" s="74"/>
      <c r="P924" s="74"/>
      <c r="Q924" s="74"/>
      <c r="R924" s="74"/>
      <c r="S924" s="74"/>
      <c r="T924" s="74"/>
      <c r="U924" s="74"/>
      <c r="V924" s="74"/>
      <c r="W924" s="74"/>
      <c r="X924" s="74"/>
      <c r="Y924" s="74"/>
      <c r="Z924" s="74"/>
    </row>
    <row r="925" spans="1:26" ht="11.25" customHeight="1">
      <c r="A925" s="74"/>
      <c r="B925" s="74"/>
      <c r="C925" s="74"/>
      <c r="D925" s="74"/>
      <c r="E925" s="74"/>
      <c r="F925" s="74"/>
      <c r="G925" s="74"/>
      <c r="H925" s="74"/>
      <c r="I925" s="74"/>
      <c r="J925" s="74"/>
      <c r="K925" s="74"/>
      <c r="L925" s="74"/>
      <c r="M925" s="74"/>
      <c r="N925" s="74"/>
      <c r="O925" s="74"/>
      <c r="P925" s="74"/>
      <c r="Q925" s="74"/>
      <c r="R925" s="74"/>
      <c r="S925" s="74"/>
      <c r="T925" s="74"/>
      <c r="U925" s="74"/>
      <c r="V925" s="74"/>
      <c r="W925" s="74"/>
      <c r="X925" s="74"/>
      <c r="Y925" s="74"/>
      <c r="Z925" s="74"/>
    </row>
    <row r="926" spans="1:26" ht="11.25" customHeight="1">
      <c r="A926" s="74"/>
      <c r="B926" s="74"/>
      <c r="C926" s="74"/>
      <c r="D926" s="74"/>
      <c r="E926" s="74"/>
      <c r="F926" s="74"/>
      <c r="G926" s="74"/>
      <c r="H926" s="74"/>
      <c r="I926" s="74"/>
      <c r="J926" s="74"/>
      <c r="K926" s="74"/>
      <c r="L926" s="74"/>
      <c r="M926" s="74"/>
      <c r="N926" s="74"/>
      <c r="O926" s="74"/>
      <c r="P926" s="74"/>
      <c r="Q926" s="74"/>
      <c r="R926" s="74"/>
      <c r="S926" s="74"/>
      <c r="T926" s="74"/>
      <c r="U926" s="74"/>
      <c r="V926" s="74"/>
      <c r="W926" s="74"/>
      <c r="X926" s="74"/>
      <c r="Y926" s="74"/>
      <c r="Z926" s="74"/>
    </row>
    <row r="927" spans="1:26" ht="11.25" customHeight="1">
      <c r="A927" s="74"/>
      <c r="B927" s="74"/>
      <c r="C927" s="74"/>
      <c r="D927" s="74"/>
      <c r="E927" s="74"/>
      <c r="F927" s="74"/>
      <c r="G927" s="74"/>
      <c r="H927" s="74"/>
      <c r="I927" s="74"/>
      <c r="J927" s="74"/>
      <c r="K927" s="74"/>
      <c r="L927" s="74"/>
      <c r="M927" s="74"/>
      <c r="N927" s="74"/>
      <c r="O927" s="74"/>
      <c r="P927" s="74"/>
      <c r="Q927" s="74"/>
      <c r="R927" s="74"/>
      <c r="S927" s="74"/>
      <c r="T927" s="74"/>
      <c r="U927" s="74"/>
      <c r="V927" s="74"/>
      <c r="W927" s="74"/>
      <c r="X927" s="74"/>
      <c r="Y927" s="74"/>
      <c r="Z927" s="74"/>
    </row>
    <row r="928" spans="1:26" ht="11.25" customHeight="1">
      <c r="A928" s="74"/>
      <c r="B928" s="74"/>
      <c r="C928" s="74"/>
      <c r="D928" s="74"/>
      <c r="E928" s="74"/>
      <c r="F928" s="74"/>
      <c r="G928" s="74"/>
      <c r="H928" s="74"/>
      <c r="I928" s="74"/>
      <c r="J928" s="74"/>
      <c r="K928" s="74"/>
      <c r="L928" s="74"/>
      <c r="M928" s="74"/>
      <c r="N928" s="74"/>
      <c r="O928" s="74"/>
      <c r="P928" s="74"/>
      <c r="Q928" s="74"/>
      <c r="R928" s="74"/>
      <c r="S928" s="74"/>
      <c r="T928" s="74"/>
      <c r="U928" s="74"/>
      <c r="V928" s="74"/>
      <c r="W928" s="74"/>
      <c r="X928" s="74"/>
      <c r="Y928" s="74"/>
      <c r="Z928" s="74"/>
    </row>
    <row r="929" spans="1:26" ht="11.25" customHeight="1">
      <c r="A929" s="74"/>
      <c r="B929" s="74"/>
      <c r="C929" s="74"/>
      <c r="D929" s="74"/>
      <c r="E929" s="74"/>
      <c r="F929" s="74"/>
      <c r="G929" s="74"/>
      <c r="H929" s="74"/>
      <c r="I929" s="74"/>
      <c r="J929" s="74"/>
      <c r="K929" s="74"/>
      <c r="L929" s="74"/>
      <c r="M929" s="74"/>
      <c r="N929" s="74"/>
      <c r="O929" s="74"/>
      <c r="P929" s="74"/>
      <c r="Q929" s="74"/>
      <c r="R929" s="74"/>
      <c r="S929" s="74"/>
      <c r="T929" s="74"/>
      <c r="U929" s="74"/>
      <c r="V929" s="74"/>
      <c r="W929" s="74"/>
      <c r="X929" s="74"/>
      <c r="Y929" s="74"/>
      <c r="Z929" s="74"/>
    </row>
    <row r="930" spans="1:26" ht="11.25" customHeight="1">
      <c r="A930" s="74"/>
      <c r="B930" s="74"/>
      <c r="C930" s="74"/>
      <c r="D930" s="74"/>
      <c r="E930" s="74"/>
      <c r="F930" s="74"/>
      <c r="G930" s="74"/>
      <c r="H930" s="74"/>
      <c r="I930" s="74"/>
      <c r="J930" s="74"/>
      <c r="K930" s="74"/>
      <c r="L930" s="74"/>
      <c r="M930" s="74"/>
      <c r="N930" s="74"/>
      <c r="O930" s="74"/>
      <c r="P930" s="74"/>
      <c r="Q930" s="74"/>
      <c r="R930" s="74"/>
      <c r="S930" s="74"/>
      <c r="T930" s="74"/>
      <c r="U930" s="74"/>
      <c r="V930" s="74"/>
      <c r="W930" s="74"/>
      <c r="X930" s="74"/>
      <c r="Y930" s="74"/>
      <c r="Z930" s="74"/>
    </row>
    <row r="931" spans="1:26" ht="11.25" customHeight="1">
      <c r="A931" s="74"/>
      <c r="B931" s="74"/>
      <c r="C931" s="74"/>
      <c r="D931" s="74"/>
      <c r="E931" s="74"/>
      <c r="F931" s="74"/>
      <c r="G931" s="74"/>
      <c r="H931" s="74"/>
      <c r="I931" s="74"/>
      <c r="J931" s="74"/>
      <c r="K931" s="74"/>
      <c r="L931" s="74"/>
      <c r="M931" s="74"/>
      <c r="N931" s="74"/>
      <c r="O931" s="74"/>
      <c r="P931" s="74"/>
      <c r="Q931" s="74"/>
      <c r="R931" s="74"/>
      <c r="S931" s="74"/>
      <c r="T931" s="74"/>
      <c r="U931" s="74"/>
      <c r="V931" s="74"/>
      <c r="W931" s="74"/>
      <c r="X931" s="74"/>
      <c r="Y931" s="74"/>
      <c r="Z931" s="74"/>
    </row>
    <row r="932" spans="1:26" ht="11.25" customHeight="1">
      <c r="A932" s="74"/>
      <c r="B932" s="74"/>
      <c r="C932" s="74"/>
      <c r="D932" s="74"/>
      <c r="E932" s="74"/>
      <c r="F932" s="74"/>
      <c r="G932" s="74"/>
      <c r="H932" s="74"/>
      <c r="I932" s="74"/>
      <c r="J932" s="74"/>
      <c r="K932" s="74"/>
      <c r="L932" s="74"/>
      <c r="M932" s="74"/>
      <c r="N932" s="74"/>
      <c r="O932" s="74"/>
      <c r="P932" s="74"/>
      <c r="Q932" s="74"/>
      <c r="R932" s="74"/>
      <c r="S932" s="74"/>
      <c r="T932" s="74"/>
      <c r="U932" s="74"/>
      <c r="V932" s="74"/>
      <c r="W932" s="74"/>
      <c r="X932" s="74"/>
      <c r="Y932" s="74"/>
      <c r="Z932" s="74"/>
    </row>
    <row r="933" spans="1:26" ht="11.25" customHeight="1">
      <c r="A933" s="74"/>
      <c r="B933" s="74"/>
      <c r="C933" s="74"/>
      <c r="D933" s="74"/>
      <c r="E933" s="74"/>
      <c r="F933" s="74"/>
      <c r="G933" s="74"/>
      <c r="H933" s="74"/>
      <c r="I933" s="74"/>
      <c r="J933" s="74"/>
      <c r="K933" s="74"/>
      <c r="L933" s="74"/>
      <c r="M933" s="74"/>
      <c r="N933" s="74"/>
      <c r="O933" s="74"/>
      <c r="P933" s="74"/>
      <c r="Q933" s="74"/>
      <c r="R933" s="74"/>
      <c r="S933" s="74"/>
      <c r="T933" s="74"/>
      <c r="U933" s="74"/>
      <c r="V933" s="74"/>
      <c r="W933" s="74"/>
      <c r="X933" s="74"/>
      <c r="Y933" s="74"/>
      <c r="Z933" s="74"/>
    </row>
    <row r="934" spans="1:26" ht="11.25" customHeight="1">
      <c r="A934" s="74"/>
      <c r="B934" s="74"/>
      <c r="C934" s="74"/>
      <c r="D934" s="74"/>
      <c r="E934" s="74"/>
      <c r="F934" s="74"/>
      <c r="G934" s="74"/>
      <c r="H934" s="74"/>
      <c r="I934" s="74"/>
      <c r="J934" s="74"/>
      <c r="K934" s="74"/>
      <c r="L934" s="74"/>
      <c r="M934" s="74"/>
      <c r="N934" s="74"/>
      <c r="O934" s="74"/>
      <c r="P934" s="74"/>
      <c r="Q934" s="74"/>
      <c r="R934" s="74"/>
      <c r="S934" s="74"/>
      <c r="T934" s="74"/>
      <c r="U934" s="74"/>
      <c r="V934" s="74"/>
      <c r="W934" s="74"/>
      <c r="X934" s="74"/>
      <c r="Y934" s="74"/>
      <c r="Z934" s="74"/>
    </row>
    <row r="935" spans="1:26" ht="11.25" customHeight="1">
      <c r="A935" s="74"/>
      <c r="B935" s="74"/>
      <c r="C935" s="74"/>
      <c r="D935" s="74"/>
      <c r="E935" s="74"/>
      <c r="F935" s="74"/>
      <c r="G935" s="74"/>
      <c r="H935" s="74"/>
      <c r="I935" s="74"/>
      <c r="J935" s="74"/>
      <c r="K935" s="74"/>
      <c r="L935" s="74"/>
      <c r="M935" s="74"/>
      <c r="N935" s="74"/>
      <c r="O935" s="74"/>
      <c r="P935" s="74"/>
      <c r="Q935" s="74"/>
      <c r="R935" s="74"/>
      <c r="S935" s="74"/>
      <c r="T935" s="74"/>
      <c r="U935" s="74"/>
      <c r="V935" s="74"/>
      <c r="W935" s="74"/>
      <c r="X935" s="74"/>
      <c r="Y935" s="74"/>
      <c r="Z935" s="74"/>
    </row>
    <row r="936" spans="1:26" ht="11.25" customHeight="1">
      <c r="A936" s="74"/>
      <c r="B936" s="74"/>
      <c r="C936" s="74"/>
      <c r="D936" s="74"/>
      <c r="E936" s="74"/>
      <c r="F936" s="74"/>
      <c r="G936" s="74"/>
      <c r="H936" s="74"/>
      <c r="I936" s="74"/>
      <c r="J936" s="74"/>
      <c r="K936" s="74"/>
      <c r="L936" s="74"/>
      <c r="M936" s="74"/>
      <c r="N936" s="74"/>
      <c r="O936" s="74"/>
      <c r="P936" s="74"/>
      <c r="Q936" s="74"/>
      <c r="R936" s="74"/>
      <c r="S936" s="74"/>
      <c r="T936" s="74"/>
      <c r="U936" s="74"/>
      <c r="V936" s="74"/>
      <c r="W936" s="74"/>
      <c r="X936" s="74"/>
      <c r="Y936" s="74"/>
      <c r="Z936" s="74"/>
    </row>
    <row r="937" spans="1:26" ht="11.25" customHeight="1">
      <c r="A937" s="74"/>
      <c r="B937" s="74"/>
      <c r="C937" s="74"/>
      <c r="D937" s="74"/>
      <c r="E937" s="74"/>
      <c r="F937" s="74"/>
      <c r="G937" s="74"/>
      <c r="H937" s="74"/>
      <c r="I937" s="74"/>
      <c r="J937" s="74"/>
      <c r="K937" s="74"/>
      <c r="L937" s="74"/>
      <c r="M937" s="74"/>
      <c r="N937" s="74"/>
      <c r="O937" s="74"/>
      <c r="P937" s="74"/>
      <c r="Q937" s="74"/>
      <c r="R937" s="74"/>
      <c r="S937" s="74"/>
      <c r="T937" s="74"/>
      <c r="U937" s="74"/>
      <c r="V937" s="74"/>
      <c r="W937" s="74"/>
      <c r="X937" s="74"/>
      <c r="Y937" s="74"/>
      <c r="Z937" s="74"/>
    </row>
    <row r="938" spans="1:26" ht="11.25" customHeight="1">
      <c r="A938" s="74"/>
      <c r="B938" s="74"/>
      <c r="C938" s="74"/>
      <c r="D938" s="74"/>
      <c r="E938" s="74"/>
      <c r="F938" s="74"/>
      <c r="G938" s="74"/>
      <c r="H938" s="74"/>
      <c r="I938" s="74"/>
      <c r="J938" s="74"/>
      <c r="K938" s="74"/>
      <c r="L938" s="74"/>
      <c r="M938" s="74"/>
      <c r="N938" s="74"/>
      <c r="O938" s="74"/>
      <c r="P938" s="74"/>
      <c r="Q938" s="74"/>
      <c r="R938" s="74"/>
      <c r="S938" s="74"/>
      <c r="T938" s="74"/>
      <c r="U938" s="74"/>
      <c r="V938" s="74"/>
      <c r="W938" s="74"/>
      <c r="X938" s="74"/>
      <c r="Y938" s="74"/>
      <c r="Z938" s="74"/>
    </row>
    <row r="939" spans="1:26" ht="11.25" customHeight="1">
      <c r="A939" s="74"/>
      <c r="B939" s="74"/>
      <c r="C939" s="74"/>
      <c r="D939" s="74"/>
      <c r="E939" s="74"/>
      <c r="F939" s="74"/>
      <c r="G939" s="74"/>
      <c r="H939" s="74"/>
      <c r="I939" s="74"/>
      <c r="J939" s="74"/>
      <c r="K939" s="74"/>
      <c r="L939" s="74"/>
      <c r="M939" s="74"/>
      <c r="N939" s="74"/>
      <c r="O939" s="74"/>
      <c r="P939" s="74"/>
      <c r="Q939" s="74"/>
      <c r="R939" s="74"/>
      <c r="S939" s="74"/>
      <c r="T939" s="74"/>
      <c r="U939" s="74"/>
      <c r="V939" s="74"/>
      <c r="W939" s="74"/>
      <c r="X939" s="74"/>
      <c r="Y939" s="74"/>
      <c r="Z939" s="74"/>
    </row>
    <row r="940" spans="1:26" ht="11.25" customHeight="1">
      <c r="A940" s="74"/>
      <c r="B940" s="74"/>
      <c r="C940" s="74"/>
      <c r="D940" s="74"/>
      <c r="E940" s="74"/>
      <c r="F940" s="74"/>
      <c r="G940" s="74"/>
      <c r="H940" s="74"/>
      <c r="I940" s="74"/>
      <c r="J940" s="74"/>
      <c r="K940" s="74"/>
      <c r="L940" s="74"/>
      <c r="M940" s="74"/>
      <c r="N940" s="74"/>
      <c r="O940" s="74"/>
      <c r="P940" s="74"/>
      <c r="Q940" s="74"/>
      <c r="R940" s="74"/>
      <c r="S940" s="74"/>
      <c r="T940" s="74"/>
      <c r="U940" s="74"/>
      <c r="V940" s="74"/>
      <c r="W940" s="74"/>
      <c r="X940" s="74"/>
      <c r="Y940" s="74"/>
      <c r="Z940" s="74"/>
    </row>
    <row r="941" spans="1:26" ht="11.25" customHeight="1">
      <c r="A941" s="74"/>
      <c r="B941" s="74"/>
      <c r="C941" s="74"/>
      <c r="D941" s="74"/>
      <c r="E941" s="74"/>
      <c r="F941" s="74"/>
      <c r="G941" s="74"/>
      <c r="H941" s="74"/>
      <c r="I941" s="74"/>
      <c r="J941" s="74"/>
      <c r="K941" s="74"/>
      <c r="L941" s="74"/>
      <c r="M941" s="74"/>
      <c r="N941" s="74"/>
      <c r="O941" s="74"/>
      <c r="P941" s="74"/>
      <c r="Q941" s="74"/>
      <c r="R941" s="74"/>
      <c r="S941" s="74"/>
      <c r="T941" s="74"/>
      <c r="U941" s="74"/>
      <c r="V941" s="74"/>
      <c r="W941" s="74"/>
      <c r="X941" s="74"/>
      <c r="Y941" s="74"/>
      <c r="Z941" s="74"/>
    </row>
    <row r="942" spans="1:26" ht="11.25" customHeight="1">
      <c r="A942" s="74"/>
      <c r="B942" s="74"/>
      <c r="C942" s="74"/>
      <c r="D942" s="74"/>
      <c r="E942" s="74"/>
      <c r="F942" s="74"/>
      <c r="G942" s="74"/>
      <c r="H942" s="74"/>
      <c r="I942" s="74"/>
      <c r="J942" s="74"/>
      <c r="K942" s="74"/>
      <c r="L942" s="74"/>
      <c r="M942" s="74"/>
      <c r="N942" s="74"/>
      <c r="O942" s="74"/>
      <c r="P942" s="74"/>
      <c r="Q942" s="74"/>
      <c r="R942" s="74"/>
      <c r="S942" s="74"/>
      <c r="T942" s="74"/>
      <c r="U942" s="74"/>
      <c r="V942" s="74"/>
      <c r="W942" s="74"/>
      <c r="X942" s="74"/>
      <c r="Y942" s="74"/>
      <c r="Z942" s="74"/>
    </row>
    <row r="943" spans="1:26" ht="11.25" customHeight="1">
      <c r="A943" s="74"/>
      <c r="B943" s="74"/>
      <c r="C943" s="74"/>
      <c r="D943" s="74"/>
      <c r="E943" s="74"/>
      <c r="F943" s="74"/>
      <c r="G943" s="74"/>
      <c r="H943" s="74"/>
      <c r="I943" s="74"/>
      <c r="J943" s="74"/>
      <c r="K943" s="74"/>
      <c r="L943" s="74"/>
      <c r="M943" s="74"/>
      <c r="N943" s="74"/>
      <c r="O943" s="74"/>
      <c r="P943" s="74"/>
      <c r="Q943" s="74"/>
      <c r="R943" s="74"/>
      <c r="S943" s="74"/>
      <c r="T943" s="74"/>
      <c r="U943" s="74"/>
      <c r="V943" s="74"/>
      <c r="W943" s="74"/>
      <c r="X943" s="74"/>
      <c r="Y943" s="74"/>
      <c r="Z943" s="74"/>
    </row>
    <row r="944" spans="1:26" ht="11.25" customHeight="1">
      <c r="A944" s="74"/>
      <c r="B944" s="74"/>
      <c r="C944" s="74"/>
      <c r="D944" s="74"/>
      <c r="E944" s="74"/>
      <c r="F944" s="74"/>
      <c r="G944" s="74"/>
      <c r="H944" s="74"/>
      <c r="I944" s="74"/>
      <c r="J944" s="74"/>
      <c r="K944" s="74"/>
      <c r="L944" s="74"/>
      <c r="M944" s="74"/>
      <c r="N944" s="74"/>
      <c r="O944" s="74"/>
      <c r="P944" s="74"/>
      <c r="Q944" s="74"/>
      <c r="R944" s="74"/>
      <c r="S944" s="74"/>
      <c r="T944" s="74"/>
      <c r="U944" s="74"/>
      <c r="V944" s="74"/>
      <c r="W944" s="74"/>
      <c r="X944" s="74"/>
      <c r="Y944" s="74"/>
      <c r="Z944" s="74"/>
    </row>
    <row r="945" spans="1:26" ht="11.25" customHeight="1">
      <c r="A945" s="74"/>
      <c r="B945" s="74"/>
      <c r="C945" s="74"/>
      <c r="D945" s="74"/>
      <c r="E945" s="74"/>
      <c r="F945" s="74"/>
      <c r="G945" s="74"/>
      <c r="H945" s="74"/>
      <c r="I945" s="74"/>
      <c r="J945" s="74"/>
      <c r="K945" s="74"/>
      <c r="L945" s="74"/>
      <c r="M945" s="74"/>
      <c r="N945" s="74"/>
      <c r="O945" s="74"/>
      <c r="P945" s="74"/>
      <c r="Q945" s="74"/>
      <c r="R945" s="74"/>
      <c r="S945" s="74"/>
      <c r="T945" s="74"/>
      <c r="U945" s="74"/>
      <c r="V945" s="74"/>
      <c r="W945" s="74"/>
      <c r="X945" s="74"/>
      <c r="Y945" s="74"/>
      <c r="Z945" s="74"/>
    </row>
    <row r="946" spans="1:26" ht="11.25" customHeight="1">
      <c r="A946" s="74"/>
      <c r="B946" s="74"/>
      <c r="C946" s="74"/>
      <c r="D946" s="74"/>
      <c r="E946" s="74"/>
      <c r="F946" s="74"/>
      <c r="G946" s="74"/>
      <c r="H946" s="74"/>
      <c r="I946" s="74"/>
      <c r="J946" s="74"/>
      <c r="K946" s="74"/>
      <c r="L946" s="74"/>
      <c r="M946" s="74"/>
      <c r="N946" s="74"/>
      <c r="O946" s="74"/>
      <c r="P946" s="74"/>
      <c r="Q946" s="74"/>
      <c r="R946" s="74"/>
      <c r="S946" s="74"/>
      <c r="T946" s="74"/>
      <c r="U946" s="74"/>
      <c r="V946" s="74"/>
      <c r="W946" s="74"/>
      <c r="X946" s="74"/>
      <c r="Y946" s="74"/>
      <c r="Z946" s="74"/>
    </row>
    <row r="947" spans="1:26" ht="11.25" customHeight="1">
      <c r="A947" s="74"/>
      <c r="B947" s="74"/>
      <c r="C947" s="74"/>
      <c r="D947" s="74"/>
      <c r="E947" s="74"/>
      <c r="F947" s="74"/>
      <c r="G947" s="74"/>
      <c r="H947" s="74"/>
      <c r="I947" s="74"/>
      <c r="J947" s="74"/>
      <c r="K947" s="74"/>
      <c r="L947" s="74"/>
      <c r="M947" s="74"/>
      <c r="N947" s="74"/>
      <c r="O947" s="74"/>
      <c r="P947" s="74"/>
      <c r="Q947" s="74"/>
      <c r="R947" s="74"/>
      <c r="S947" s="74"/>
      <c r="T947" s="74"/>
      <c r="U947" s="74"/>
      <c r="V947" s="74"/>
      <c r="W947" s="74"/>
      <c r="X947" s="74"/>
      <c r="Y947" s="74"/>
      <c r="Z947" s="74"/>
    </row>
    <row r="948" spans="1:26" ht="11.25" customHeight="1">
      <c r="A948" s="74"/>
      <c r="B948" s="74"/>
      <c r="C948" s="74"/>
      <c r="D948" s="74"/>
      <c r="E948" s="74"/>
      <c r="F948" s="74"/>
      <c r="G948" s="74"/>
      <c r="H948" s="74"/>
      <c r="I948" s="74"/>
      <c r="J948" s="74"/>
      <c r="K948" s="74"/>
      <c r="L948" s="74"/>
      <c r="M948" s="74"/>
      <c r="N948" s="74"/>
      <c r="O948" s="74"/>
      <c r="P948" s="74"/>
      <c r="Q948" s="74"/>
      <c r="R948" s="74"/>
      <c r="S948" s="74"/>
      <c r="T948" s="74"/>
      <c r="U948" s="74"/>
      <c r="V948" s="74"/>
      <c r="W948" s="74"/>
      <c r="X948" s="74"/>
      <c r="Y948" s="74"/>
      <c r="Z948" s="74"/>
    </row>
    <row r="949" spans="1:26" ht="11.25" customHeight="1">
      <c r="A949" s="74"/>
      <c r="B949" s="74"/>
      <c r="C949" s="74"/>
      <c r="D949" s="74"/>
      <c r="E949" s="74"/>
      <c r="F949" s="74"/>
      <c r="G949" s="74"/>
      <c r="H949" s="74"/>
      <c r="I949" s="74"/>
      <c r="J949" s="74"/>
      <c r="K949" s="74"/>
      <c r="L949" s="74"/>
      <c r="M949" s="74"/>
      <c r="N949" s="74"/>
      <c r="O949" s="74"/>
      <c r="P949" s="74"/>
      <c r="Q949" s="74"/>
      <c r="R949" s="74"/>
      <c r="S949" s="74"/>
      <c r="T949" s="74"/>
      <c r="U949" s="74"/>
      <c r="V949" s="74"/>
      <c r="W949" s="74"/>
      <c r="X949" s="74"/>
      <c r="Y949" s="74"/>
      <c r="Z949" s="74"/>
    </row>
    <row r="950" spans="1:26" ht="11.25" customHeight="1">
      <c r="A950" s="74"/>
      <c r="B950" s="74"/>
      <c r="C950" s="74"/>
      <c r="D950" s="74"/>
      <c r="E950" s="74"/>
      <c r="F950" s="74"/>
      <c r="G950" s="74"/>
      <c r="H950" s="74"/>
      <c r="I950" s="74"/>
      <c r="J950" s="74"/>
      <c r="K950" s="74"/>
      <c r="L950" s="74"/>
      <c r="M950" s="74"/>
      <c r="N950" s="74"/>
      <c r="O950" s="74"/>
      <c r="P950" s="74"/>
      <c r="Q950" s="74"/>
      <c r="R950" s="74"/>
      <c r="S950" s="74"/>
      <c r="T950" s="74"/>
      <c r="U950" s="74"/>
      <c r="V950" s="74"/>
      <c r="W950" s="74"/>
      <c r="X950" s="74"/>
      <c r="Y950" s="74"/>
      <c r="Z950" s="74"/>
    </row>
    <row r="951" spans="1:26" ht="11.25" customHeight="1">
      <c r="A951" s="74"/>
      <c r="B951" s="74"/>
      <c r="C951" s="74"/>
      <c r="D951" s="74"/>
      <c r="E951" s="74"/>
      <c r="F951" s="74"/>
      <c r="G951" s="74"/>
      <c r="H951" s="74"/>
      <c r="I951" s="74"/>
      <c r="J951" s="74"/>
      <c r="K951" s="74"/>
      <c r="L951" s="74"/>
      <c r="M951" s="74"/>
      <c r="N951" s="74"/>
      <c r="O951" s="74"/>
      <c r="P951" s="74"/>
      <c r="Q951" s="74"/>
      <c r="R951" s="74"/>
      <c r="S951" s="74"/>
      <c r="T951" s="74"/>
      <c r="U951" s="74"/>
      <c r="V951" s="74"/>
      <c r="W951" s="74"/>
      <c r="X951" s="74"/>
      <c r="Y951" s="74"/>
      <c r="Z951" s="74"/>
    </row>
    <row r="952" spans="1:26" ht="11.25" customHeight="1">
      <c r="A952" s="74"/>
      <c r="B952" s="74"/>
      <c r="C952" s="74"/>
      <c r="D952" s="74"/>
      <c r="E952" s="74"/>
      <c r="F952" s="74"/>
      <c r="G952" s="74"/>
      <c r="H952" s="74"/>
      <c r="I952" s="74"/>
      <c r="J952" s="74"/>
      <c r="K952" s="74"/>
      <c r="L952" s="74"/>
      <c r="M952" s="74"/>
      <c r="N952" s="74"/>
      <c r="O952" s="74"/>
      <c r="P952" s="74"/>
      <c r="Q952" s="74"/>
      <c r="R952" s="74"/>
      <c r="S952" s="74"/>
      <c r="T952" s="74"/>
      <c r="U952" s="74"/>
      <c r="V952" s="74"/>
      <c r="W952" s="74"/>
      <c r="X952" s="74"/>
      <c r="Y952" s="74"/>
      <c r="Z952" s="74"/>
    </row>
    <row r="953" spans="1:26" ht="11.25" customHeight="1">
      <c r="A953" s="74"/>
      <c r="B953" s="74"/>
      <c r="C953" s="74"/>
      <c r="D953" s="74"/>
      <c r="E953" s="74"/>
      <c r="F953" s="74"/>
      <c r="G953" s="74"/>
      <c r="H953" s="74"/>
      <c r="I953" s="74"/>
      <c r="J953" s="74"/>
      <c r="K953" s="74"/>
      <c r="L953" s="74"/>
      <c r="M953" s="74"/>
      <c r="N953" s="74"/>
      <c r="O953" s="74"/>
      <c r="P953" s="74"/>
      <c r="Q953" s="74"/>
      <c r="R953" s="74"/>
      <c r="S953" s="74"/>
      <c r="T953" s="74"/>
      <c r="U953" s="74"/>
      <c r="V953" s="74"/>
      <c r="W953" s="74"/>
      <c r="X953" s="74"/>
      <c r="Y953" s="74"/>
      <c r="Z953" s="74"/>
    </row>
    <row r="954" spans="1:26" ht="11.25" customHeight="1">
      <c r="A954" s="74"/>
      <c r="B954" s="74"/>
      <c r="C954" s="74"/>
      <c r="D954" s="74"/>
      <c r="E954" s="74"/>
      <c r="F954" s="74"/>
      <c r="G954" s="74"/>
      <c r="H954" s="74"/>
      <c r="I954" s="74"/>
      <c r="J954" s="74"/>
      <c r="K954" s="74"/>
      <c r="L954" s="74"/>
      <c r="M954" s="74"/>
      <c r="N954" s="74"/>
      <c r="O954" s="74"/>
      <c r="P954" s="74"/>
      <c r="Q954" s="74"/>
      <c r="R954" s="74"/>
      <c r="S954" s="74"/>
      <c r="T954" s="74"/>
      <c r="U954" s="74"/>
      <c r="V954" s="74"/>
      <c r="W954" s="74"/>
      <c r="X954" s="74"/>
      <c r="Y954" s="74"/>
      <c r="Z954" s="74"/>
    </row>
    <row r="955" spans="1:26" ht="11.25" customHeight="1">
      <c r="A955" s="74"/>
      <c r="B955" s="74"/>
      <c r="C955" s="74"/>
      <c r="D955" s="74"/>
      <c r="E955" s="74"/>
      <c r="F955" s="74"/>
      <c r="G955" s="74"/>
      <c r="H955" s="74"/>
      <c r="I955" s="74"/>
      <c r="J955" s="74"/>
      <c r="K955" s="74"/>
      <c r="L955" s="74"/>
      <c r="M955" s="74"/>
      <c r="N955" s="74"/>
      <c r="O955" s="74"/>
      <c r="P955" s="74"/>
      <c r="Q955" s="74"/>
      <c r="R955" s="74"/>
      <c r="S955" s="74"/>
      <c r="T955" s="74"/>
      <c r="U955" s="74"/>
      <c r="V955" s="74"/>
      <c r="W955" s="74"/>
      <c r="X955" s="74"/>
      <c r="Y955" s="74"/>
      <c r="Z955" s="74"/>
    </row>
    <row r="956" spans="1:26" ht="11.25" customHeight="1">
      <c r="A956" s="74"/>
      <c r="B956" s="74"/>
      <c r="C956" s="74"/>
      <c r="D956" s="74"/>
      <c r="E956" s="74"/>
      <c r="F956" s="74"/>
      <c r="G956" s="74"/>
      <c r="H956" s="74"/>
      <c r="I956" s="74"/>
      <c r="J956" s="74"/>
      <c r="K956" s="74"/>
      <c r="L956" s="74"/>
      <c r="M956" s="74"/>
      <c r="N956" s="74"/>
      <c r="O956" s="74"/>
      <c r="P956" s="74"/>
      <c r="Q956" s="74"/>
      <c r="R956" s="74"/>
      <c r="S956" s="74"/>
      <c r="T956" s="74"/>
      <c r="U956" s="74"/>
      <c r="V956" s="74"/>
      <c r="W956" s="74"/>
      <c r="X956" s="74"/>
      <c r="Y956" s="74"/>
      <c r="Z956" s="74"/>
    </row>
    <row r="957" spans="1:26" ht="11.25" customHeight="1">
      <c r="A957" s="74"/>
      <c r="B957" s="74"/>
      <c r="C957" s="74"/>
      <c r="D957" s="74"/>
      <c r="E957" s="74"/>
      <c r="F957" s="74"/>
      <c r="G957" s="74"/>
      <c r="H957" s="74"/>
      <c r="I957" s="74"/>
      <c r="J957" s="74"/>
      <c r="K957" s="74"/>
      <c r="L957" s="74"/>
      <c r="M957" s="74"/>
      <c r="N957" s="74"/>
      <c r="O957" s="74"/>
      <c r="P957" s="74"/>
      <c r="Q957" s="74"/>
      <c r="R957" s="74"/>
      <c r="S957" s="74"/>
      <c r="T957" s="74"/>
      <c r="U957" s="74"/>
      <c r="V957" s="74"/>
      <c r="W957" s="74"/>
      <c r="X957" s="74"/>
      <c r="Y957" s="74"/>
      <c r="Z957" s="74"/>
    </row>
    <row r="958" spans="1:26" ht="11.25" customHeight="1">
      <c r="A958" s="74"/>
      <c r="B958" s="74"/>
      <c r="C958" s="74"/>
      <c r="D958" s="74"/>
      <c r="E958" s="74"/>
      <c r="F958" s="74"/>
      <c r="G958" s="74"/>
      <c r="H958" s="74"/>
      <c r="I958" s="74"/>
      <c r="J958" s="74"/>
      <c r="K958" s="74"/>
      <c r="L958" s="74"/>
      <c r="M958" s="74"/>
      <c r="N958" s="74"/>
      <c r="O958" s="74"/>
      <c r="P958" s="74"/>
      <c r="Q958" s="74"/>
      <c r="R958" s="74"/>
      <c r="S958" s="74"/>
      <c r="T958" s="74"/>
      <c r="U958" s="74"/>
      <c r="V958" s="74"/>
      <c r="W958" s="74"/>
      <c r="X958" s="74"/>
      <c r="Y958" s="74"/>
      <c r="Z958" s="74"/>
    </row>
    <row r="959" spans="1:26" ht="11.25" customHeight="1">
      <c r="A959" s="74"/>
      <c r="B959" s="74"/>
      <c r="C959" s="74"/>
      <c r="D959" s="74"/>
      <c r="E959" s="74"/>
      <c r="F959" s="74"/>
      <c r="G959" s="74"/>
      <c r="H959" s="74"/>
      <c r="I959" s="74"/>
      <c r="J959" s="74"/>
      <c r="K959" s="74"/>
      <c r="L959" s="74"/>
      <c r="M959" s="74"/>
      <c r="N959" s="74"/>
      <c r="O959" s="74"/>
      <c r="P959" s="74"/>
      <c r="Q959" s="74"/>
      <c r="R959" s="74"/>
      <c r="S959" s="74"/>
      <c r="T959" s="74"/>
      <c r="U959" s="74"/>
      <c r="V959" s="74"/>
      <c r="W959" s="74"/>
      <c r="X959" s="74"/>
      <c r="Y959" s="74"/>
      <c r="Z959" s="74"/>
    </row>
    <row r="960" spans="1:26" ht="11.25" customHeight="1">
      <c r="A960" s="74"/>
      <c r="B960" s="74"/>
      <c r="C960" s="74"/>
      <c r="D960" s="74"/>
      <c r="E960" s="74"/>
      <c r="F960" s="74"/>
      <c r="G960" s="74"/>
      <c r="H960" s="74"/>
      <c r="I960" s="74"/>
      <c r="J960" s="74"/>
      <c r="K960" s="74"/>
      <c r="L960" s="74"/>
      <c r="M960" s="74"/>
      <c r="N960" s="74"/>
      <c r="O960" s="74"/>
      <c r="P960" s="74"/>
      <c r="Q960" s="74"/>
      <c r="R960" s="74"/>
      <c r="S960" s="74"/>
      <c r="T960" s="74"/>
      <c r="U960" s="74"/>
      <c r="V960" s="74"/>
      <c r="W960" s="74"/>
      <c r="X960" s="74"/>
      <c r="Y960" s="74"/>
      <c r="Z960" s="74"/>
    </row>
    <row r="961" spans="1:26" ht="11.25" customHeight="1">
      <c r="A961" s="74"/>
      <c r="B961" s="74"/>
      <c r="C961" s="74"/>
      <c r="D961" s="74"/>
      <c r="E961" s="74"/>
      <c r="F961" s="74"/>
      <c r="G961" s="74"/>
      <c r="H961" s="74"/>
      <c r="I961" s="74"/>
      <c r="J961" s="74"/>
      <c r="K961" s="74"/>
      <c r="L961" s="74"/>
      <c r="M961" s="74"/>
      <c r="N961" s="74"/>
      <c r="O961" s="74"/>
      <c r="P961" s="74"/>
      <c r="Q961" s="74"/>
      <c r="R961" s="74"/>
      <c r="S961" s="74"/>
      <c r="T961" s="74"/>
      <c r="U961" s="74"/>
      <c r="V961" s="74"/>
      <c r="W961" s="74"/>
      <c r="X961" s="74"/>
      <c r="Y961" s="74"/>
      <c r="Z961" s="74"/>
    </row>
    <row r="962" spans="1:26" ht="11.25" customHeight="1">
      <c r="A962" s="74"/>
      <c r="B962" s="74"/>
      <c r="C962" s="74"/>
      <c r="D962" s="74"/>
      <c r="E962" s="74"/>
      <c r="F962" s="74"/>
      <c r="G962" s="74"/>
      <c r="H962" s="74"/>
      <c r="I962" s="74"/>
      <c r="J962" s="74"/>
      <c r="K962" s="74"/>
      <c r="L962" s="74"/>
      <c r="M962" s="74"/>
      <c r="N962" s="74"/>
      <c r="O962" s="74"/>
      <c r="P962" s="74"/>
      <c r="Q962" s="74"/>
      <c r="R962" s="74"/>
      <c r="S962" s="74"/>
      <c r="T962" s="74"/>
      <c r="U962" s="74"/>
      <c r="V962" s="74"/>
      <c r="W962" s="74"/>
      <c r="X962" s="74"/>
      <c r="Y962" s="74"/>
      <c r="Z962" s="74"/>
    </row>
    <row r="963" spans="1:26" ht="11.25" customHeight="1">
      <c r="A963" s="74"/>
      <c r="B963" s="74"/>
      <c r="C963" s="74"/>
      <c r="D963" s="74"/>
      <c r="E963" s="74"/>
      <c r="F963" s="74"/>
      <c r="G963" s="74"/>
      <c r="H963" s="74"/>
      <c r="I963" s="74"/>
      <c r="J963" s="74"/>
      <c r="K963" s="74"/>
      <c r="L963" s="74"/>
      <c r="M963" s="74"/>
      <c r="N963" s="74"/>
      <c r="O963" s="74"/>
      <c r="P963" s="74"/>
      <c r="Q963" s="74"/>
      <c r="R963" s="74"/>
      <c r="S963" s="74"/>
      <c r="T963" s="74"/>
      <c r="U963" s="74"/>
      <c r="V963" s="74"/>
      <c r="W963" s="74"/>
      <c r="X963" s="74"/>
      <c r="Y963" s="74"/>
      <c r="Z963" s="74"/>
    </row>
    <row r="964" spans="1:26" ht="11.25" customHeight="1">
      <c r="A964" s="74"/>
      <c r="B964" s="74"/>
      <c r="C964" s="74"/>
      <c r="D964" s="74"/>
      <c r="E964" s="74"/>
      <c r="F964" s="74"/>
      <c r="G964" s="74"/>
      <c r="H964" s="74"/>
      <c r="I964" s="74"/>
      <c r="J964" s="74"/>
      <c r="K964" s="74"/>
      <c r="L964" s="74"/>
      <c r="M964" s="74"/>
      <c r="N964" s="74"/>
      <c r="O964" s="74"/>
      <c r="P964" s="74"/>
      <c r="Q964" s="74"/>
      <c r="R964" s="74"/>
      <c r="S964" s="74"/>
      <c r="T964" s="74"/>
      <c r="U964" s="74"/>
      <c r="V964" s="74"/>
      <c r="W964" s="74"/>
      <c r="X964" s="74"/>
      <c r="Y964" s="74"/>
      <c r="Z964" s="74"/>
    </row>
    <row r="965" spans="1:26" ht="11.25" customHeight="1">
      <c r="A965" s="74"/>
      <c r="B965" s="74"/>
      <c r="C965" s="74"/>
      <c r="D965" s="74"/>
      <c r="E965" s="74"/>
      <c r="F965" s="74"/>
      <c r="G965" s="74"/>
      <c r="H965" s="74"/>
      <c r="I965" s="74"/>
      <c r="J965" s="74"/>
      <c r="K965" s="74"/>
      <c r="L965" s="74"/>
      <c r="M965" s="74"/>
      <c r="N965" s="74"/>
      <c r="O965" s="74"/>
      <c r="P965" s="74"/>
      <c r="Q965" s="74"/>
      <c r="R965" s="74"/>
      <c r="S965" s="74"/>
      <c r="T965" s="74"/>
      <c r="U965" s="74"/>
      <c r="V965" s="74"/>
      <c r="W965" s="74"/>
      <c r="X965" s="74"/>
      <c r="Y965" s="74"/>
      <c r="Z965" s="74"/>
    </row>
    <row r="966" spans="1:26" ht="11.25" customHeight="1">
      <c r="A966" s="74"/>
      <c r="B966" s="74"/>
      <c r="C966" s="74"/>
      <c r="D966" s="74"/>
      <c r="E966" s="74"/>
      <c r="F966" s="74"/>
      <c r="G966" s="74"/>
      <c r="H966" s="74"/>
      <c r="I966" s="74"/>
      <c r="J966" s="74"/>
      <c r="K966" s="74"/>
      <c r="L966" s="74"/>
      <c r="M966" s="74"/>
      <c r="N966" s="74"/>
      <c r="O966" s="74"/>
      <c r="P966" s="74"/>
      <c r="Q966" s="74"/>
      <c r="R966" s="74"/>
      <c r="S966" s="74"/>
      <c r="T966" s="74"/>
      <c r="U966" s="74"/>
      <c r="V966" s="74"/>
      <c r="W966" s="74"/>
      <c r="X966" s="74"/>
      <c r="Y966" s="74"/>
      <c r="Z966" s="74"/>
    </row>
    <row r="967" spans="1:26" ht="11.25" customHeight="1">
      <c r="A967" s="74"/>
      <c r="B967" s="74"/>
      <c r="C967" s="74"/>
      <c r="D967" s="74"/>
      <c r="E967" s="74"/>
      <c r="F967" s="74"/>
      <c r="G967" s="74"/>
      <c r="H967" s="74"/>
      <c r="I967" s="74"/>
      <c r="J967" s="74"/>
      <c r="K967" s="74"/>
      <c r="L967" s="74"/>
      <c r="M967" s="74"/>
      <c r="N967" s="74"/>
      <c r="O967" s="74"/>
      <c r="P967" s="74"/>
      <c r="Q967" s="74"/>
      <c r="R967" s="74"/>
      <c r="S967" s="74"/>
      <c r="T967" s="74"/>
      <c r="U967" s="74"/>
      <c r="V967" s="74"/>
      <c r="W967" s="74"/>
      <c r="X967" s="74"/>
      <c r="Y967" s="74"/>
      <c r="Z967" s="74"/>
    </row>
    <row r="968" spans="1:26" ht="11.25" customHeight="1">
      <c r="A968" s="74"/>
      <c r="B968" s="74"/>
      <c r="C968" s="74"/>
      <c r="D968" s="74"/>
      <c r="E968" s="74"/>
      <c r="F968" s="74"/>
      <c r="G968" s="74"/>
      <c r="H968" s="74"/>
      <c r="I968" s="74"/>
      <c r="J968" s="74"/>
      <c r="K968" s="74"/>
      <c r="L968" s="74"/>
      <c r="M968" s="74"/>
      <c r="N968" s="74"/>
      <c r="O968" s="74"/>
      <c r="P968" s="74"/>
      <c r="Q968" s="74"/>
      <c r="R968" s="74"/>
      <c r="S968" s="74"/>
      <c r="T968" s="74"/>
      <c r="U968" s="74"/>
      <c r="V968" s="74"/>
      <c r="W968" s="74"/>
      <c r="X968" s="74"/>
      <c r="Y968" s="74"/>
      <c r="Z968" s="74"/>
    </row>
    <row r="969" spans="1:26" ht="11.25" customHeight="1">
      <c r="A969" s="74"/>
      <c r="B969" s="74"/>
      <c r="C969" s="74"/>
      <c r="D969" s="74"/>
      <c r="E969" s="74"/>
      <c r="F969" s="74"/>
      <c r="G969" s="74"/>
      <c r="H969" s="74"/>
      <c r="I969" s="74"/>
      <c r="J969" s="74"/>
      <c r="K969" s="74"/>
      <c r="L969" s="74"/>
      <c r="M969" s="74"/>
      <c r="N969" s="74"/>
      <c r="O969" s="74"/>
      <c r="P969" s="74"/>
      <c r="Q969" s="74"/>
      <c r="R969" s="74"/>
      <c r="S969" s="74"/>
      <c r="T969" s="74"/>
      <c r="U969" s="74"/>
      <c r="V969" s="74"/>
      <c r="W969" s="74"/>
      <c r="X969" s="74"/>
      <c r="Y969" s="74"/>
      <c r="Z969" s="74"/>
    </row>
    <row r="970" spans="1:26" ht="11.25" customHeight="1">
      <c r="A970" s="74"/>
      <c r="B970" s="74"/>
      <c r="C970" s="74"/>
      <c r="D970" s="74"/>
      <c r="E970" s="74"/>
      <c r="F970" s="74"/>
      <c r="G970" s="74"/>
      <c r="H970" s="74"/>
      <c r="I970" s="74"/>
      <c r="J970" s="74"/>
      <c r="K970" s="74"/>
      <c r="L970" s="74"/>
      <c r="M970" s="74"/>
      <c r="N970" s="74"/>
      <c r="O970" s="74"/>
      <c r="P970" s="74"/>
      <c r="Q970" s="74"/>
      <c r="R970" s="74"/>
      <c r="S970" s="74"/>
      <c r="T970" s="74"/>
      <c r="U970" s="74"/>
      <c r="V970" s="74"/>
      <c r="W970" s="74"/>
      <c r="X970" s="74"/>
      <c r="Y970" s="74"/>
      <c r="Z970" s="74"/>
    </row>
    <row r="971" spans="1:26" ht="11.25" customHeight="1">
      <c r="A971" s="74"/>
      <c r="B971" s="74"/>
      <c r="C971" s="74"/>
      <c r="D971" s="74"/>
      <c r="E971" s="74"/>
      <c r="F971" s="74"/>
      <c r="G971" s="74"/>
      <c r="H971" s="74"/>
      <c r="I971" s="74"/>
      <c r="J971" s="74"/>
      <c r="K971" s="74"/>
      <c r="L971" s="74"/>
      <c r="M971" s="74"/>
      <c r="N971" s="74"/>
      <c r="O971" s="74"/>
      <c r="P971" s="74"/>
      <c r="Q971" s="74"/>
      <c r="R971" s="74"/>
      <c r="S971" s="74"/>
      <c r="T971" s="74"/>
      <c r="U971" s="74"/>
      <c r="V971" s="74"/>
      <c r="W971" s="74"/>
      <c r="X971" s="74"/>
      <c r="Y971" s="74"/>
      <c r="Z971" s="74"/>
    </row>
    <row r="972" spans="1:26" ht="11.25" customHeight="1">
      <c r="A972" s="74"/>
      <c r="B972" s="74"/>
      <c r="C972" s="74"/>
      <c r="D972" s="74"/>
      <c r="E972" s="74"/>
      <c r="F972" s="74"/>
      <c r="G972" s="74"/>
      <c r="H972" s="74"/>
      <c r="I972" s="74"/>
      <c r="J972" s="74"/>
      <c r="K972" s="74"/>
      <c r="L972" s="74"/>
      <c r="M972" s="74"/>
      <c r="N972" s="74"/>
      <c r="O972" s="74"/>
      <c r="P972" s="74"/>
      <c r="Q972" s="74"/>
      <c r="R972" s="74"/>
      <c r="S972" s="74"/>
      <c r="T972" s="74"/>
      <c r="U972" s="74"/>
      <c r="V972" s="74"/>
      <c r="W972" s="74"/>
      <c r="X972" s="74"/>
      <c r="Y972" s="74"/>
      <c r="Z972" s="74"/>
    </row>
    <row r="973" spans="1:26" ht="11.25" customHeight="1">
      <c r="A973" s="74"/>
      <c r="B973" s="74"/>
      <c r="C973" s="74"/>
      <c r="D973" s="74"/>
      <c r="E973" s="74"/>
      <c r="F973" s="74"/>
      <c r="G973" s="74"/>
      <c r="H973" s="74"/>
      <c r="I973" s="74"/>
      <c r="J973" s="74"/>
      <c r="K973" s="74"/>
      <c r="L973" s="74"/>
      <c r="M973" s="74"/>
      <c r="N973" s="74"/>
      <c r="O973" s="74"/>
      <c r="P973" s="74"/>
      <c r="Q973" s="74"/>
      <c r="R973" s="74"/>
      <c r="S973" s="74"/>
      <c r="T973" s="74"/>
      <c r="U973" s="74"/>
      <c r="V973" s="74"/>
      <c r="W973" s="74"/>
      <c r="X973" s="74"/>
      <c r="Y973" s="74"/>
      <c r="Z973" s="74"/>
    </row>
    <row r="974" spans="1:26" ht="11.25" customHeight="1">
      <c r="A974" s="74"/>
      <c r="B974" s="74"/>
      <c r="C974" s="74"/>
      <c r="D974" s="74"/>
      <c r="E974" s="74"/>
      <c r="F974" s="74"/>
      <c r="G974" s="74"/>
      <c r="H974" s="74"/>
      <c r="I974" s="74"/>
      <c r="J974" s="74"/>
      <c r="K974" s="74"/>
      <c r="L974" s="74"/>
      <c r="M974" s="74"/>
      <c r="N974" s="74"/>
      <c r="O974" s="74"/>
      <c r="P974" s="74"/>
      <c r="Q974" s="74"/>
      <c r="R974" s="74"/>
      <c r="S974" s="74"/>
      <c r="T974" s="74"/>
      <c r="U974" s="74"/>
      <c r="V974" s="74"/>
      <c r="W974" s="74"/>
      <c r="X974" s="74"/>
      <c r="Y974" s="74"/>
      <c r="Z974" s="74"/>
    </row>
    <row r="975" spans="1:26" ht="11.25" customHeight="1">
      <c r="A975" s="74"/>
      <c r="B975" s="74"/>
      <c r="C975" s="74"/>
      <c r="D975" s="74"/>
      <c r="E975" s="74"/>
      <c r="F975" s="74"/>
      <c r="G975" s="74"/>
      <c r="H975" s="74"/>
      <c r="I975" s="74"/>
      <c r="J975" s="74"/>
      <c r="K975" s="74"/>
      <c r="L975" s="74"/>
      <c r="M975" s="74"/>
      <c r="N975" s="74"/>
      <c r="O975" s="74"/>
      <c r="P975" s="74"/>
      <c r="Q975" s="74"/>
      <c r="R975" s="74"/>
      <c r="S975" s="74"/>
      <c r="T975" s="74"/>
      <c r="U975" s="74"/>
      <c r="V975" s="74"/>
      <c r="W975" s="74"/>
      <c r="X975" s="74"/>
      <c r="Y975" s="74"/>
      <c r="Z975" s="74"/>
    </row>
    <row r="976" spans="1:26" ht="11.25" customHeight="1">
      <c r="A976" s="74"/>
      <c r="B976" s="74"/>
      <c r="C976" s="74"/>
      <c r="D976" s="74"/>
      <c r="E976" s="74"/>
      <c r="F976" s="74"/>
      <c r="G976" s="74"/>
      <c r="H976" s="74"/>
      <c r="I976" s="74"/>
      <c r="J976" s="74"/>
      <c r="K976" s="74"/>
      <c r="L976" s="74"/>
      <c r="M976" s="74"/>
      <c r="N976" s="74"/>
      <c r="O976" s="74"/>
      <c r="P976" s="74"/>
      <c r="Q976" s="74"/>
      <c r="R976" s="74"/>
      <c r="S976" s="74"/>
      <c r="T976" s="74"/>
      <c r="U976" s="74"/>
      <c r="V976" s="74"/>
      <c r="W976" s="74"/>
      <c r="X976" s="74"/>
      <c r="Y976" s="74"/>
      <c r="Z976" s="74"/>
    </row>
    <row r="977" spans="1:26" ht="11.25" customHeight="1">
      <c r="A977" s="74"/>
      <c r="B977" s="74"/>
      <c r="C977" s="74"/>
      <c r="D977" s="74"/>
      <c r="E977" s="74"/>
      <c r="F977" s="74"/>
      <c r="G977" s="74"/>
      <c r="H977" s="74"/>
      <c r="I977" s="74"/>
      <c r="J977" s="74"/>
      <c r="K977" s="74"/>
      <c r="L977" s="74"/>
      <c r="M977" s="74"/>
      <c r="N977" s="74"/>
      <c r="O977" s="74"/>
      <c r="P977" s="74"/>
      <c r="Q977" s="74"/>
      <c r="R977" s="74"/>
      <c r="S977" s="74"/>
      <c r="T977" s="74"/>
      <c r="U977" s="74"/>
      <c r="V977" s="74"/>
      <c r="W977" s="74"/>
      <c r="X977" s="74"/>
      <c r="Y977" s="74"/>
      <c r="Z977" s="74"/>
    </row>
    <row r="978" spans="1:26" ht="11.25" customHeight="1">
      <c r="A978" s="74"/>
      <c r="B978" s="74"/>
      <c r="C978" s="74"/>
      <c r="D978" s="74"/>
      <c r="E978" s="74"/>
      <c r="F978" s="74"/>
      <c r="G978" s="74"/>
      <c r="H978" s="74"/>
      <c r="I978" s="74"/>
      <c r="J978" s="74"/>
      <c r="K978" s="74"/>
      <c r="L978" s="74"/>
      <c r="M978" s="74"/>
      <c r="N978" s="74"/>
      <c r="O978" s="74"/>
      <c r="P978" s="74"/>
      <c r="Q978" s="74"/>
      <c r="R978" s="74"/>
      <c r="S978" s="74"/>
      <c r="T978" s="74"/>
      <c r="U978" s="74"/>
      <c r="V978" s="74"/>
      <c r="W978" s="74"/>
      <c r="X978" s="74"/>
      <c r="Y978" s="74"/>
      <c r="Z978" s="74"/>
    </row>
    <row r="979" spans="1:26" ht="11.25" customHeight="1">
      <c r="A979" s="74"/>
      <c r="B979" s="74"/>
      <c r="C979" s="74"/>
      <c r="D979" s="74"/>
      <c r="E979" s="74"/>
      <c r="F979" s="74"/>
      <c r="G979" s="74"/>
      <c r="H979" s="74"/>
      <c r="I979" s="74"/>
      <c r="J979" s="74"/>
      <c r="K979" s="74"/>
      <c r="L979" s="74"/>
      <c r="M979" s="74"/>
      <c r="N979" s="74"/>
      <c r="O979" s="74"/>
      <c r="P979" s="74"/>
      <c r="Q979" s="74"/>
      <c r="R979" s="74"/>
      <c r="S979" s="74"/>
      <c r="T979" s="74"/>
      <c r="U979" s="74"/>
      <c r="V979" s="74"/>
      <c r="W979" s="74"/>
      <c r="X979" s="74"/>
      <c r="Y979" s="74"/>
      <c r="Z979" s="74"/>
    </row>
    <row r="980" spans="1:26" ht="11.25" customHeight="1">
      <c r="A980" s="74"/>
      <c r="B980" s="74"/>
      <c r="C980" s="74"/>
      <c r="D980" s="74"/>
      <c r="E980" s="74"/>
      <c r="F980" s="74"/>
      <c r="G980" s="74"/>
      <c r="H980" s="74"/>
      <c r="I980" s="74"/>
      <c r="J980" s="74"/>
      <c r="K980" s="74"/>
      <c r="L980" s="74"/>
      <c r="M980" s="74"/>
      <c r="N980" s="74"/>
      <c r="O980" s="74"/>
      <c r="P980" s="74"/>
      <c r="Q980" s="74"/>
      <c r="R980" s="74"/>
      <c r="S980" s="74"/>
      <c r="T980" s="74"/>
      <c r="U980" s="74"/>
      <c r="V980" s="74"/>
      <c r="W980" s="74"/>
      <c r="X980" s="74"/>
      <c r="Y980" s="74"/>
      <c r="Z980" s="74"/>
    </row>
    <row r="981" spans="1:26" ht="11.25" customHeight="1">
      <c r="A981" s="74"/>
      <c r="B981" s="74"/>
      <c r="C981" s="74"/>
      <c r="D981" s="74"/>
      <c r="E981" s="74"/>
      <c r="F981" s="74"/>
      <c r="G981" s="74"/>
      <c r="H981" s="74"/>
      <c r="I981" s="74"/>
      <c r="J981" s="74"/>
      <c r="K981" s="74"/>
      <c r="L981" s="74"/>
      <c r="M981" s="74"/>
      <c r="N981" s="74"/>
      <c r="O981" s="74"/>
      <c r="P981" s="74"/>
      <c r="Q981" s="74"/>
      <c r="R981" s="74"/>
      <c r="S981" s="74"/>
      <c r="T981" s="74"/>
      <c r="U981" s="74"/>
      <c r="V981" s="74"/>
      <c r="W981" s="74"/>
      <c r="X981" s="74"/>
      <c r="Y981" s="74"/>
      <c r="Z981" s="74"/>
    </row>
    <row r="982" spans="1:26" ht="11.25" customHeight="1">
      <c r="A982" s="74"/>
      <c r="B982" s="74"/>
      <c r="C982" s="74"/>
      <c r="D982" s="74"/>
      <c r="E982" s="74"/>
      <c r="F982" s="74"/>
      <c r="G982" s="74"/>
      <c r="H982" s="74"/>
      <c r="I982" s="74"/>
      <c r="J982" s="74"/>
      <c r="K982" s="74"/>
      <c r="L982" s="74"/>
      <c r="M982" s="74"/>
      <c r="N982" s="74"/>
      <c r="O982" s="74"/>
      <c r="P982" s="74"/>
      <c r="Q982" s="74"/>
      <c r="R982" s="74"/>
      <c r="S982" s="74"/>
      <c r="T982" s="74"/>
      <c r="U982" s="74"/>
      <c r="V982" s="74"/>
      <c r="W982" s="74"/>
      <c r="X982" s="74"/>
      <c r="Y982" s="74"/>
      <c r="Z982" s="74"/>
    </row>
    <row r="983" spans="1:26" ht="11.25" customHeight="1">
      <c r="A983" s="74"/>
      <c r="B983" s="74"/>
      <c r="C983" s="74"/>
      <c r="D983" s="74"/>
      <c r="E983" s="74"/>
      <c r="F983" s="74"/>
      <c r="G983" s="74"/>
      <c r="H983" s="74"/>
      <c r="I983" s="74"/>
      <c r="J983" s="74"/>
      <c r="K983" s="74"/>
      <c r="L983" s="74"/>
      <c r="M983" s="74"/>
      <c r="N983" s="74"/>
      <c r="O983" s="74"/>
      <c r="P983" s="74"/>
      <c r="Q983" s="74"/>
      <c r="R983" s="74"/>
      <c r="S983" s="74"/>
      <c r="T983" s="74"/>
      <c r="U983" s="74"/>
      <c r="V983" s="74"/>
      <c r="W983" s="74"/>
      <c r="X983" s="74"/>
      <c r="Y983" s="74"/>
      <c r="Z983" s="74"/>
    </row>
    <row r="984" spans="1:26" ht="11.25" customHeight="1">
      <c r="A984" s="74"/>
      <c r="B984" s="74"/>
      <c r="C984" s="74"/>
      <c r="D984" s="74"/>
      <c r="E984" s="74"/>
      <c r="F984" s="74"/>
      <c r="G984" s="74"/>
      <c r="H984" s="74"/>
      <c r="I984" s="74"/>
      <c r="J984" s="74"/>
      <c r="K984" s="74"/>
      <c r="L984" s="74"/>
      <c r="M984" s="74"/>
      <c r="N984" s="74"/>
      <c r="O984" s="74"/>
      <c r="P984" s="74"/>
      <c r="Q984" s="74"/>
      <c r="R984" s="74"/>
      <c r="S984" s="74"/>
      <c r="T984" s="74"/>
      <c r="U984" s="74"/>
      <c r="V984" s="74"/>
      <c r="W984" s="74"/>
      <c r="X984" s="74"/>
      <c r="Y984" s="74"/>
      <c r="Z984" s="74"/>
    </row>
    <row r="985" spans="1:26" ht="11.25" customHeight="1">
      <c r="A985" s="74"/>
      <c r="B985" s="74"/>
      <c r="C985" s="74"/>
      <c r="D985" s="74"/>
      <c r="E985" s="74"/>
      <c r="F985" s="74"/>
      <c r="G985" s="74"/>
      <c r="H985" s="74"/>
      <c r="I985" s="74"/>
      <c r="J985" s="74"/>
      <c r="K985" s="74"/>
      <c r="L985" s="74"/>
      <c r="M985" s="74"/>
      <c r="N985" s="74"/>
      <c r="O985" s="74"/>
      <c r="P985" s="74"/>
      <c r="Q985" s="74"/>
      <c r="R985" s="74"/>
      <c r="S985" s="74"/>
      <c r="T985" s="74"/>
      <c r="U985" s="74"/>
      <c r="V985" s="74"/>
      <c r="W985" s="74"/>
      <c r="X985" s="74"/>
      <c r="Y985" s="74"/>
      <c r="Z985" s="74"/>
    </row>
    <row r="986" spans="1:26" ht="11.25" customHeight="1">
      <c r="A986" s="74"/>
      <c r="B986" s="74"/>
      <c r="C986" s="74"/>
      <c r="D986" s="74"/>
      <c r="E986" s="74"/>
      <c r="F986" s="74"/>
      <c r="G986" s="74"/>
      <c r="H986" s="74"/>
      <c r="I986" s="74"/>
      <c r="J986" s="74"/>
      <c r="K986" s="74"/>
      <c r="L986" s="74"/>
      <c r="M986" s="74"/>
      <c r="N986" s="74"/>
      <c r="O986" s="74"/>
      <c r="P986" s="74"/>
      <c r="Q986" s="74"/>
      <c r="R986" s="74"/>
      <c r="S986" s="74"/>
      <c r="T986" s="74"/>
      <c r="U986" s="74"/>
      <c r="V986" s="74"/>
      <c r="W986" s="74"/>
      <c r="X986" s="74"/>
      <c r="Y986" s="74"/>
      <c r="Z986" s="74"/>
    </row>
    <row r="987" spans="1:26" ht="11.25" customHeight="1">
      <c r="A987" s="74"/>
      <c r="B987" s="74"/>
      <c r="C987" s="74"/>
      <c r="D987" s="74"/>
      <c r="E987" s="74"/>
      <c r="F987" s="74"/>
      <c r="G987" s="74"/>
      <c r="H987" s="74"/>
      <c r="I987" s="74"/>
      <c r="J987" s="74"/>
      <c r="K987" s="74"/>
      <c r="L987" s="74"/>
      <c r="M987" s="74"/>
      <c r="N987" s="74"/>
      <c r="O987" s="74"/>
      <c r="P987" s="74"/>
      <c r="Q987" s="74"/>
      <c r="R987" s="74"/>
      <c r="S987" s="74"/>
      <c r="T987" s="74"/>
      <c r="U987" s="74"/>
      <c r="V987" s="74"/>
      <c r="W987" s="74"/>
      <c r="X987" s="74"/>
      <c r="Y987" s="74"/>
      <c r="Z987" s="74"/>
    </row>
    <row r="988" spans="1:26" ht="11.25" customHeight="1">
      <c r="A988" s="74"/>
      <c r="B988" s="74"/>
      <c r="C988" s="74"/>
      <c r="D988" s="74"/>
      <c r="E988" s="74"/>
      <c r="F988" s="74"/>
      <c r="G988" s="74"/>
      <c r="H988" s="74"/>
      <c r="I988" s="74"/>
      <c r="J988" s="74"/>
      <c r="K988" s="74"/>
      <c r="L988" s="74"/>
      <c r="M988" s="74"/>
      <c r="N988" s="74"/>
      <c r="O988" s="74"/>
      <c r="P988" s="74"/>
      <c r="Q988" s="74"/>
      <c r="R988" s="74"/>
      <c r="S988" s="74"/>
      <c r="T988" s="74"/>
      <c r="U988" s="74"/>
      <c r="V988" s="74"/>
      <c r="W988" s="74"/>
      <c r="X988" s="74"/>
      <c r="Y988" s="74"/>
      <c r="Z988" s="74"/>
    </row>
    <row r="989" spans="1:26" ht="11.25" customHeight="1">
      <c r="A989" s="74"/>
      <c r="B989" s="74"/>
      <c r="C989" s="74"/>
      <c r="D989" s="74"/>
      <c r="E989" s="74"/>
      <c r="F989" s="74"/>
      <c r="G989" s="74"/>
      <c r="H989" s="74"/>
      <c r="I989" s="74"/>
      <c r="J989" s="74"/>
      <c r="K989" s="74"/>
      <c r="L989" s="74"/>
      <c r="M989" s="74"/>
      <c r="N989" s="74"/>
      <c r="O989" s="74"/>
      <c r="P989" s="74"/>
      <c r="Q989" s="74"/>
      <c r="R989" s="74"/>
      <c r="S989" s="74"/>
      <c r="T989" s="74"/>
      <c r="U989" s="74"/>
      <c r="V989" s="74"/>
      <c r="W989" s="74"/>
      <c r="X989" s="74"/>
      <c r="Y989" s="74"/>
      <c r="Z989" s="74"/>
    </row>
    <row r="990" spans="1:26" ht="11.25" customHeight="1">
      <c r="A990" s="74"/>
      <c r="B990" s="74"/>
      <c r="C990" s="74"/>
      <c r="D990" s="74"/>
      <c r="E990" s="74"/>
      <c r="F990" s="74"/>
      <c r="G990" s="74"/>
      <c r="H990" s="74"/>
      <c r="I990" s="74"/>
      <c r="J990" s="74"/>
      <c r="K990" s="74"/>
      <c r="L990" s="74"/>
      <c r="M990" s="74"/>
      <c r="N990" s="74"/>
      <c r="O990" s="74"/>
      <c r="P990" s="74"/>
      <c r="Q990" s="74"/>
      <c r="R990" s="74"/>
      <c r="S990" s="74"/>
      <c r="T990" s="74"/>
      <c r="U990" s="74"/>
      <c r="V990" s="74"/>
      <c r="W990" s="74"/>
      <c r="X990" s="74"/>
      <c r="Y990" s="74"/>
      <c r="Z990" s="74"/>
    </row>
    <row r="991" spans="1:26" ht="11.25" customHeight="1">
      <c r="A991" s="74"/>
      <c r="B991" s="74"/>
      <c r="C991" s="74"/>
      <c r="D991" s="74"/>
      <c r="E991" s="74"/>
      <c r="F991" s="74"/>
      <c r="G991" s="74"/>
      <c r="H991" s="74"/>
      <c r="I991" s="74"/>
      <c r="J991" s="74"/>
      <c r="K991" s="74"/>
      <c r="L991" s="74"/>
      <c r="M991" s="74"/>
      <c r="N991" s="74"/>
      <c r="O991" s="74"/>
      <c r="P991" s="74"/>
      <c r="Q991" s="74"/>
      <c r="R991" s="74"/>
      <c r="S991" s="74"/>
      <c r="T991" s="74"/>
      <c r="U991" s="74"/>
      <c r="V991" s="74"/>
      <c r="W991" s="74"/>
      <c r="X991" s="74"/>
      <c r="Y991" s="74"/>
      <c r="Z991" s="74"/>
    </row>
    <row r="992" spans="1:26" ht="11.25" customHeight="1">
      <c r="A992" s="74"/>
      <c r="B992" s="74"/>
      <c r="C992" s="74"/>
      <c r="D992" s="74"/>
      <c r="E992" s="74"/>
      <c r="F992" s="74"/>
      <c r="G992" s="74"/>
      <c r="H992" s="74"/>
      <c r="I992" s="74"/>
      <c r="J992" s="74"/>
      <c r="K992" s="74"/>
      <c r="L992" s="74"/>
      <c r="M992" s="74"/>
      <c r="N992" s="74"/>
      <c r="O992" s="74"/>
      <c r="P992" s="74"/>
      <c r="Q992" s="74"/>
      <c r="R992" s="74"/>
      <c r="S992" s="74"/>
      <c r="T992" s="74"/>
      <c r="U992" s="74"/>
      <c r="V992" s="74"/>
      <c r="W992" s="74"/>
      <c r="X992" s="74"/>
      <c r="Y992" s="74"/>
      <c r="Z992" s="74"/>
    </row>
    <row r="993" spans="1:26" ht="11.25" customHeight="1">
      <c r="A993" s="74"/>
      <c r="B993" s="74"/>
      <c r="C993" s="74"/>
      <c r="D993" s="74"/>
      <c r="E993" s="74"/>
      <c r="F993" s="74"/>
      <c r="G993" s="74"/>
      <c r="H993" s="74"/>
      <c r="I993" s="74"/>
      <c r="J993" s="74"/>
      <c r="K993" s="74"/>
      <c r="L993" s="74"/>
      <c r="M993" s="74"/>
      <c r="N993" s="74"/>
      <c r="O993" s="74"/>
      <c r="P993" s="74"/>
      <c r="Q993" s="74"/>
      <c r="R993" s="74"/>
      <c r="S993" s="74"/>
      <c r="T993" s="74"/>
      <c r="U993" s="74"/>
      <c r="V993" s="74"/>
      <c r="W993" s="74"/>
      <c r="X993" s="74"/>
      <c r="Y993" s="74"/>
      <c r="Z993" s="74"/>
    </row>
    <row r="994" spans="1:26" ht="11.25" customHeight="1">
      <c r="A994" s="74"/>
      <c r="B994" s="74"/>
      <c r="C994" s="74"/>
      <c r="D994" s="74"/>
      <c r="E994" s="74"/>
      <c r="F994" s="74"/>
      <c r="G994" s="74"/>
      <c r="H994" s="74"/>
      <c r="I994" s="74"/>
      <c r="J994" s="74"/>
      <c r="K994" s="74"/>
      <c r="L994" s="74"/>
      <c r="M994" s="74"/>
      <c r="N994" s="74"/>
      <c r="O994" s="74"/>
      <c r="P994" s="74"/>
      <c r="Q994" s="74"/>
      <c r="R994" s="74"/>
      <c r="S994" s="74"/>
      <c r="T994" s="74"/>
      <c r="U994" s="74"/>
      <c r="V994" s="74"/>
      <c r="W994" s="74"/>
      <c r="X994" s="74"/>
      <c r="Y994" s="74"/>
      <c r="Z994" s="74"/>
    </row>
    <row r="995" spans="1:26" ht="11.25" customHeight="1">
      <c r="A995" s="74"/>
      <c r="B995" s="74"/>
      <c r="C995" s="74"/>
      <c r="D995" s="74"/>
      <c r="E995" s="74"/>
      <c r="F995" s="74"/>
      <c r="G995" s="74"/>
      <c r="H995" s="74"/>
      <c r="I995" s="74"/>
      <c r="J995" s="74"/>
      <c r="K995" s="74"/>
      <c r="L995" s="74"/>
      <c r="M995" s="74"/>
      <c r="N995" s="74"/>
      <c r="O995" s="74"/>
      <c r="P995" s="74"/>
      <c r="Q995" s="74"/>
      <c r="R995" s="74"/>
      <c r="S995" s="74"/>
      <c r="T995" s="74"/>
      <c r="U995" s="74"/>
      <c r="V995" s="74"/>
      <c r="W995" s="74"/>
      <c r="X995" s="74"/>
      <c r="Y995" s="74"/>
      <c r="Z995" s="74"/>
    </row>
    <row r="996" spans="1:26" ht="11.25" customHeight="1">
      <c r="A996" s="74"/>
      <c r="B996" s="74"/>
      <c r="C996" s="74"/>
      <c r="D996" s="74"/>
      <c r="E996" s="74"/>
      <c r="F996" s="74"/>
      <c r="G996" s="74"/>
      <c r="H996" s="74"/>
      <c r="I996" s="74"/>
      <c r="J996" s="74"/>
      <c r="K996" s="74"/>
      <c r="L996" s="74"/>
      <c r="M996" s="74"/>
      <c r="N996" s="74"/>
      <c r="O996" s="74"/>
      <c r="P996" s="74"/>
      <c r="Q996" s="74"/>
      <c r="R996" s="74"/>
      <c r="S996" s="74"/>
      <c r="T996" s="74"/>
      <c r="U996" s="74"/>
      <c r="V996" s="74"/>
      <c r="W996" s="74"/>
      <c r="X996" s="74"/>
      <c r="Y996" s="74"/>
      <c r="Z996" s="74"/>
    </row>
    <row r="997" spans="1:26" ht="11.25" customHeight="1">
      <c r="A997" s="74"/>
      <c r="B997" s="74"/>
      <c r="C997" s="74"/>
      <c r="D997" s="74"/>
      <c r="E997" s="74"/>
      <c r="F997" s="74"/>
      <c r="G997" s="74"/>
      <c r="H997" s="74"/>
      <c r="I997" s="74"/>
      <c r="J997" s="74"/>
      <c r="K997" s="74"/>
      <c r="L997" s="74"/>
      <c r="M997" s="74"/>
      <c r="N997" s="74"/>
      <c r="O997" s="74"/>
      <c r="P997" s="74"/>
      <c r="Q997" s="74"/>
      <c r="R997" s="74"/>
      <c r="S997" s="74"/>
      <c r="T997" s="74"/>
      <c r="U997" s="74"/>
      <c r="V997" s="74"/>
      <c r="W997" s="74"/>
      <c r="X997" s="74"/>
      <c r="Y997" s="74"/>
      <c r="Z997" s="74"/>
    </row>
    <row r="998" spans="1:26" ht="11.25" customHeight="1">
      <c r="A998" s="74"/>
      <c r="B998" s="74"/>
      <c r="C998" s="74"/>
      <c r="D998" s="74"/>
      <c r="E998" s="74"/>
      <c r="F998" s="74"/>
      <c r="G998" s="74"/>
      <c r="H998" s="74"/>
      <c r="I998" s="74"/>
      <c r="J998" s="74"/>
      <c r="K998" s="74"/>
      <c r="L998" s="74"/>
      <c r="M998" s="74"/>
      <c r="N998" s="74"/>
      <c r="O998" s="74"/>
      <c r="P998" s="74"/>
      <c r="Q998" s="74"/>
      <c r="R998" s="74"/>
      <c r="S998" s="74"/>
      <c r="T998" s="74"/>
      <c r="U998" s="74"/>
      <c r="V998" s="74"/>
      <c r="W998" s="74"/>
      <c r="X998" s="74"/>
      <c r="Y998" s="74"/>
      <c r="Z998" s="74"/>
    </row>
    <row r="999" spans="1:26" ht="11.25" customHeight="1">
      <c r="A999" s="74"/>
      <c r="B999" s="74"/>
      <c r="C999" s="74"/>
      <c r="D999" s="74"/>
      <c r="E999" s="74"/>
      <c r="F999" s="74"/>
      <c r="G999" s="74"/>
      <c r="H999" s="74"/>
      <c r="I999" s="74"/>
      <c r="J999" s="74"/>
      <c r="K999" s="74"/>
      <c r="L999" s="74"/>
      <c r="M999" s="74"/>
      <c r="N999" s="74"/>
      <c r="O999" s="74"/>
      <c r="P999" s="74"/>
      <c r="Q999" s="74"/>
      <c r="R999" s="74"/>
      <c r="S999" s="74"/>
      <c r="T999" s="74"/>
      <c r="U999" s="74"/>
      <c r="V999" s="74"/>
      <c r="W999" s="74"/>
      <c r="X999" s="74"/>
      <c r="Y999" s="74"/>
      <c r="Z999" s="74"/>
    </row>
    <row r="1000" spans="1:26" ht="11.25" customHeight="1">
      <c r="A1000" s="74"/>
      <c r="B1000" s="74"/>
      <c r="C1000" s="74"/>
      <c r="D1000" s="74"/>
      <c r="E1000" s="74"/>
      <c r="F1000" s="74"/>
      <c r="G1000" s="74"/>
      <c r="H1000" s="74"/>
      <c r="I1000" s="74"/>
      <c r="J1000" s="74"/>
      <c r="K1000" s="74"/>
      <c r="L1000" s="74"/>
      <c r="M1000" s="74"/>
      <c r="N1000" s="74"/>
      <c r="O1000" s="74"/>
      <c r="P1000" s="74"/>
      <c r="Q1000" s="74"/>
      <c r="R1000" s="74"/>
      <c r="S1000" s="74"/>
      <c r="T1000" s="74"/>
      <c r="U1000" s="74"/>
      <c r="V1000" s="74"/>
      <c r="W1000" s="74"/>
      <c r="X1000" s="74"/>
      <c r="Y1000" s="74"/>
      <c r="Z1000" s="74"/>
    </row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693E7-2FFA-4179-A6FD-4CD5A2446D88}">
  <sheetPr>
    <tabColor theme="5" tint="-0.249977111117893"/>
  </sheetPr>
  <dimension ref="A1:W25"/>
  <sheetViews>
    <sheetView view="pageBreakPreview" topLeftCell="A10" zoomScale="136" zoomScaleNormal="100" zoomScaleSheetLayoutView="136" workbookViewId="0">
      <selection activeCell="E13" sqref="E13"/>
    </sheetView>
  </sheetViews>
  <sheetFormatPr baseColWidth="10" defaultRowHeight="15"/>
  <cols>
    <col min="2" max="2" width="20.7109375" customWidth="1"/>
    <col min="3" max="3" width="14.42578125" customWidth="1"/>
    <col min="5" max="5" width="5.28515625" customWidth="1"/>
    <col min="6" max="6" width="9.42578125" customWidth="1"/>
    <col min="7" max="7" width="6.28515625" customWidth="1"/>
    <col min="8" max="8" width="5" customWidth="1"/>
    <col min="9" max="9" width="9.140625" customWidth="1"/>
    <col min="10" max="10" width="7.85546875" customWidth="1"/>
    <col min="11" max="11" width="6.28515625" customWidth="1"/>
    <col min="12" max="12" width="9" customWidth="1"/>
    <col min="13" max="13" width="9.28515625" customWidth="1"/>
    <col min="14" max="18" width="4" customWidth="1"/>
    <col min="20" max="20" width="10" customWidth="1"/>
    <col min="22" max="22" width="6.85546875" customWidth="1"/>
  </cols>
  <sheetData>
    <row r="1" spans="1:23">
      <c r="A1" s="895" t="s">
        <v>1991</v>
      </c>
      <c r="B1" s="895"/>
      <c r="C1" s="895"/>
      <c r="D1" s="895"/>
      <c r="E1" s="895"/>
      <c r="F1" s="895"/>
      <c r="G1" s="895"/>
      <c r="H1" s="895"/>
      <c r="I1" s="895"/>
      <c r="J1" s="895"/>
      <c r="K1" s="895"/>
      <c r="L1" s="895"/>
      <c r="M1" s="895"/>
      <c r="N1" s="895"/>
      <c r="O1" s="895"/>
      <c r="P1" s="895"/>
      <c r="Q1" s="895"/>
      <c r="R1" s="895"/>
      <c r="S1" s="895"/>
      <c r="T1" s="895"/>
      <c r="U1" s="895"/>
      <c r="V1" s="895"/>
      <c r="W1" s="895"/>
    </row>
    <row r="2" spans="1:23">
      <c r="A2" s="895" t="s">
        <v>1992</v>
      </c>
      <c r="B2" s="896"/>
      <c r="C2" s="895"/>
      <c r="D2" s="895"/>
      <c r="E2" s="895"/>
      <c r="F2" s="895"/>
      <c r="G2" s="895"/>
      <c r="H2" s="895"/>
      <c r="I2" s="895"/>
      <c r="J2" s="895"/>
      <c r="K2" s="895"/>
      <c r="L2" s="895"/>
      <c r="M2" s="895"/>
      <c r="N2" s="895"/>
      <c r="O2" s="895"/>
      <c r="P2" s="895"/>
      <c r="Q2" s="895"/>
      <c r="R2" s="895"/>
      <c r="S2" s="895"/>
      <c r="T2" s="895"/>
      <c r="U2" s="895"/>
      <c r="V2" s="895"/>
      <c r="W2" s="895"/>
    </row>
    <row r="3" spans="1:23">
      <c r="A3" s="895" t="s">
        <v>0</v>
      </c>
      <c r="B3" s="897"/>
      <c r="C3" s="895"/>
      <c r="D3" s="895"/>
      <c r="E3" s="895"/>
      <c r="F3" s="895"/>
      <c r="G3" s="895"/>
      <c r="H3" s="895"/>
      <c r="I3" s="895"/>
      <c r="J3" s="895"/>
      <c r="K3" s="895"/>
      <c r="L3" s="895"/>
      <c r="M3" s="895"/>
      <c r="N3" s="895"/>
      <c r="O3" s="895"/>
      <c r="P3" s="895"/>
      <c r="Q3" s="895"/>
      <c r="R3" s="895"/>
      <c r="S3" s="895"/>
      <c r="T3" s="895"/>
      <c r="U3" s="895"/>
      <c r="V3" s="895"/>
      <c r="W3" s="895"/>
    </row>
    <row r="4" spans="1:23" ht="20.25">
      <c r="A4" s="948" t="s">
        <v>1993</v>
      </c>
      <c r="B4" s="949"/>
      <c r="C4" s="949"/>
      <c r="D4" s="949"/>
      <c r="E4" s="949"/>
      <c r="F4" s="949"/>
      <c r="G4" s="949"/>
      <c r="H4" s="949"/>
      <c r="I4" s="949"/>
      <c r="J4" s="949"/>
      <c r="K4" s="949"/>
      <c r="L4" s="949"/>
      <c r="M4" s="949"/>
      <c r="N4" s="949"/>
      <c r="O4" s="949"/>
      <c r="P4" s="949"/>
      <c r="Q4" s="949"/>
      <c r="R4" s="949"/>
      <c r="S4" s="949"/>
      <c r="T4" s="949"/>
      <c r="U4" s="949"/>
      <c r="V4" s="949"/>
      <c r="W4" s="949"/>
    </row>
    <row r="5" spans="1:23" ht="21">
      <c r="A5" s="948" t="s">
        <v>2013</v>
      </c>
      <c r="B5" s="950"/>
      <c r="C5" s="950"/>
      <c r="D5" s="950"/>
      <c r="E5" s="950"/>
      <c r="F5" s="950"/>
      <c r="G5" s="950"/>
      <c r="H5" s="950"/>
      <c r="I5" s="950"/>
      <c r="J5" s="950"/>
      <c r="K5" s="950"/>
      <c r="L5" s="950"/>
      <c r="M5" s="950"/>
      <c r="N5" s="950"/>
      <c r="O5" s="950"/>
      <c r="P5" s="950"/>
      <c r="Q5" s="950"/>
      <c r="R5" s="950"/>
      <c r="S5" s="950"/>
      <c r="T5" s="950"/>
      <c r="U5" s="950"/>
      <c r="V5" s="950"/>
      <c r="W5" s="950"/>
    </row>
    <row r="6" spans="1:23" ht="15.75">
      <c r="A6" s="898" t="s">
        <v>1994</v>
      </c>
      <c r="V6" s="895"/>
      <c r="W6" s="895"/>
    </row>
    <row r="7" spans="1:23">
      <c r="A7" s="899" t="s">
        <v>1995</v>
      </c>
      <c r="T7" s="951" t="s">
        <v>2001</v>
      </c>
      <c r="U7" s="949"/>
      <c r="V7" s="895"/>
      <c r="W7" s="895"/>
    </row>
    <row r="8" spans="1:23">
      <c r="A8" s="900" t="s">
        <v>1996</v>
      </c>
      <c r="B8" s="901"/>
      <c r="C8" s="901"/>
      <c r="D8" s="901"/>
      <c r="E8" s="901"/>
      <c r="F8" s="901"/>
      <c r="G8" s="901"/>
      <c r="H8" s="901"/>
      <c r="I8" s="901"/>
      <c r="J8" s="901"/>
      <c r="K8" s="901"/>
      <c r="L8" s="901"/>
      <c r="M8" s="901"/>
      <c r="N8" s="901"/>
      <c r="O8" s="901"/>
      <c r="P8" s="901"/>
      <c r="Q8" s="901"/>
      <c r="R8" s="901"/>
      <c r="S8" s="901"/>
      <c r="T8" s="901"/>
      <c r="U8" s="901"/>
      <c r="V8" s="895"/>
      <c r="W8" s="895"/>
    </row>
    <row r="10" spans="1:23" ht="28.5" customHeight="1">
      <c r="A10" s="943" t="s">
        <v>17</v>
      </c>
      <c r="B10" s="943" t="s">
        <v>84</v>
      </c>
      <c r="C10" s="952" t="s">
        <v>19</v>
      </c>
      <c r="D10" s="953"/>
      <c r="E10" s="943" t="s">
        <v>20</v>
      </c>
      <c r="F10" s="943" t="s">
        <v>21</v>
      </c>
      <c r="G10" s="952" t="s">
        <v>22</v>
      </c>
      <c r="H10" s="954"/>
      <c r="I10" s="954"/>
      <c r="J10" s="954"/>
      <c r="K10" s="954"/>
      <c r="L10" s="954"/>
      <c r="M10" s="954"/>
      <c r="N10" s="954"/>
      <c r="O10" s="954"/>
      <c r="P10" s="954"/>
      <c r="Q10" s="954"/>
      <c r="R10" s="953"/>
      <c r="S10" s="955" t="s">
        <v>58</v>
      </c>
      <c r="T10" s="941" t="s">
        <v>1997</v>
      </c>
      <c r="U10" s="942"/>
      <c r="V10" s="943" t="s">
        <v>23</v>
      </c>
      <c r="W10" s="943" t="s">
        <v>24</v>
      </c>
    </row>
    <row r="11" spans="1:23" ht="40.5">
      <c r="A11" s="936"/>
      <c r="B11" s="936"/>
      <c r="C11" s="43" t="s">
        <v>25</v>
      </c>
      <c r="D11" s="43" t="s">
        <v>26</v>
      </c>
      <c r="E11" s="936"/>
      <c r="F11" s="936"/>
      <c r="G11" s="43" t="s">
        <v>27</v>
      </c>
      <c r="H11" s="43" t="s">
        <v>28</v>
      </c>
      <c r="I11" s="43" t="s">
        <v>29</v>
      </c>
      <c r="J11" s="43" t="s">
        <v>30</v>
      </c>
      <c r="K11" s="43" t="s">
        <v>31</v>
      </c>
      <c r="L11" s="43" t="s">
        <v>32</v>
      </c>
      <c r="M11" s="43" t="s">
        <v>33</v>
      </c>
      <c r="N11" s="43" t="s">
        <v>34</v>
      </c>
      <c r="O11" s="43" t="s">
        <v>35</v>
      </c>
      <c r="P11" s="43" t="s">
        <v>36</v>
      </c>
      <c r="Q11" s="43" t="s">
        <v>37</v>
      </c>
      <c r="R11" s="43" t="s">
        <v>38</v>
      </c>
      <c r="S11" s="934"/>
      <c r="T11" s="902" t="s">
        <v>2014</v>
      </c>
      <c r="U11" s="902" t="s">
        <v>1999</v>
      </c>
      <c r="V11" s="936"/>
      <c r="W11" s="936"/>
    </row>
    <row r="12" spans="1:23" ht="27">
      <c r="A12" s="944" t="s">
        <v>85</v>
      </c>
      <c r="B12" s="946" t="s">
        <v>2004</v>
      </c>
      <c r="C12" s="909" t="s">
        <v>86</v>
      </c>
      <c r="D12" s="59">
        <v>26</v>
      </c>
      <c r="E12" s="60"/>
      <c r="F12" s="60"/>
      <c r="G12" s="61">
        <v>0</v>
      </c>
      <c r="H12" s="61">
        <v>0</v>
      </c>
      <c r="I12" s="61">
        <v>0</v>
      </c>
      <c r="J12" s="61">
        <v>0</v>
      </c>
      <c r="K12" s="61">
        <v>26</v>
      </c>
      <c r="L12" s="922">
        <v>0</v>
      </c>
      <c r="M12" s="922">
        <v>0</v>
      </c>
      <c r="N12" s="61"/>
      <c r="O12" s="61"/>
      <c r="P12" s="61"/>
      <c r="Q12" s="61"/>
      <c r="R12" s="61"/>
      <c r="S12" s="927">
        <f t="shared" ref="S12:S23" si="0">SUM(H12:R12)</f>
        <v>26</v>
      </c>
      <c r="T12" s="928">
        <f>L12*100/S12</f>
        <v>0</v>
      </c>
      <c r="U12" s="929">
        <f>S12/D12</f>
        <v>1</v>
      </c>
      <c r="V12" s="935" t="s">
        <v>42</v>
      </c>
      <c r="W12" s="937" t="s">
        <v>87</v>
      </c>
    </row>
    <row r="13" spans="1:23">
      <c r="A13" s="945"/>
      <c r="B13" s="947"/>
      <c r="C13" s="62" t="s">
        <v>44</v>
      </c>
      <c r="D13" s="60">
        <v>9224</v>
      </c>
      <c r="E13" s="63">
        <v>2.2999999999999998</v>
      </c>
      <c r="F13" s="60">
        <v>9224</v>
      </c>
      <c r="G13" s="60">
        <v>0</v>
      </c>
      <c r="H13" s="67">
        <v>0</v>
      </c>
      <c r="I13" s="67">
        <v>2352</v>
      </c>
      <c r="J13" s="60">
        <v>5145</v>
      </c>
      <c r="K13" s="60">
        <f>147*2</f>
        <v>294</v>
      </c>
      <c r="L13" s="922">
        <v>0</v>
      </c>
      <c r="M13" s="923">
        <v>0</v>
      </c>
      <c r="N13" s="60"/>
      <c r="O13" s="60"/>
      <c r="P13" s="60"/>
      <c r="Q13" s="60"/>
      <c r="R13" s="60"/>
      <c r="S13" s="927">
        <f t="shared" si="0"/>
        <v>7791</v>
      </c>
      <c r="T13" s="928">
        <f t="shared" ref="T13:T20" si="1">L13*100/S13</f>
        <v>0</v>
      </c>
      <c r="U13" s="929">
        <f t="shared" ref="U13:U23" si="2">S13/D13</f>
        <v>0.84464440589765832</v>
      </c>
      <c r="V13" s="936"/>
      <c r="W13" s="936"/>
    </row>
    <row r="14" spans="1:23" ht="27">
      <c r="A14" s="945"/>
      <c r="B14" s="940" t="s">
        <v>88</v>
      </c>
      <c r="C14" s="909" t="s">
        <v>86</v>
      </c>
      <c r="D14" s="59">
        <v>26</v>
      </c>
      <c r="E14" s="59"/>
      <c r="F14" s="59"/>
      <c r="G14" s="61">
        <v>0</v>
      </c>
      <c r="H14" s="61">
        <v>0</v>
      </c>
      <c r="I14" s="61">
        <v>0</v>
      </c>
      <c r="J14" s="61">
        <v>0</v>
      </c>
      <c r="K14" s="61">
        <v>26</v>
      </c>
      <c r="L14" s="922">
        <v>0</v>
      </c>
      <c r="M14" s="922">
        <v>0</v>
      </c>
      <c r="N14" s="61"/>
      <c r="O14" s="61"/>
      <c r="P14" s="61"/>
      <c r="Q14" s="61"/>
      <c r="R14" s="61"/>
      <c r="S14" s="927">
        <f t="shared" si="0"/>
        <v>26</v>
      </c>
      <c r="T14" s="928">
        <f t="shared" si="1"/>
        <v>0</v>
      </c>
      <c r="U14" s="929">
        <f t="shared" si="2"/>
        <v>1</v>
      </c>
      <c r="V14" s="935" t="s">
        <v>42</v>
      </c>
      <c r="W14" s="937" t="s">
        <v>87</v>
      </c>
    </row>
    <row r="15" spans="1:23">
      <c r="A15" s="945"/>
      <c r="B15" s="934"/>
      <c r="C15" s="62" t="s">
        <v>44</v>
      </c>
      <c r="D15" s="60">
        <v>9297</v>
      </c>
      <c r="E15" s="63">
        <v>2.2999999999999998</v>
      </c>
      <c r="F15" s="60">
        <v>9297</v>
      </c>
      <c r="G15" s="60">
        <v>0</v>
      </c>
      <c r="H15" s="67">
        <v>0</v>
      </c>
      <c r="I15" s="67">
        <v>0</v>
      </c>
      <c r="J15" s="60">
        <v>1762.5</v>
      </c>
      <c r="K15" s="60">
        <f>6783-K17-K13-K23</f>
        <v>5460</v>
      </c>
      <c r="L15" s="60">
        <v>358.33</v>
      </c>
      <c r="M15" s="923">
        <v>490</v>
      </c>
      <c r="N15" s="60"/>
      <c r="O15" s="60"/>
      <c r="P15" s="60"/>
      <c r="Q15" s="60"/>
      <c r="R15" s="60"/>
      <c r="S15" s="927">
        <f t="shared" si="0"/>
        <v>8070.83</v>
      </c>
      <c r="T15" s="928">
        <f t="shared" si="1"/>
        <v>4.439815979273507</v>
      </c>
      <c r="U15" s="929">
        <f t="shared" si="2"/>
        <v>0.86811121867269014</v>
      </c>
      <c r="V15" s="936"/>
      <c r="W15" s="936"/>
    </row>
    <row r="16" spans="1:23" ht="27">
      <c r="A16" s="945"/>
      <c r="B16" s="933" t="s">
        <v>89</v>
      </c>
      <c r="C16" s="909" t="s">
        <v>86</v>
      </c>
      <c r="D16" s="59">
        <v>26</v>
      </c>
      <c r="E16" s="60"/>
      <c r="F16" s="64"/>
      <c r="G16" s="65">
        <v>0</v>
      </c>
      <c r="H16" s="61">
        <v>0</v>
      </c>
      <c r="I16" s="61">
        <v>0</v>
      </c>
      <c r="J16" s="65">
        <v>0</v>
      </c>
      <c r="K16" s="65">
        <v>26</v>
      </c>
      <c r="L16" s="922">
        <v>0</v>
      </c>
      <c r="M16" s="930">
        <v>0</v>
      </c>
      <c r="N16" s="65"/>
      <c r="O16" s="61"/>
      <c r="P16" s="65"/>
      <c r="Q16" s="65"/>
      <c r="R16" s="65"/>
      <c r="S16" s="927">
        <f t="shared" si="0"/>
        <v>26</v>
      </c>
      <c r="T16" s="928">
        <f t="shared" si="1"/>
        <v>0</v>
      </c>
      <c r="U16" s="929">
        <f t="shared" si="2"/>
        <v>1</v>
      </c>
      <c r="V16" s="935" t="s">
        <v>42</v>
      </c>
      <c r="W16" s="937" t="s">
        <v>87</v>
      </c>
    </row>
    <row r="17" spans="1:23">
      <c r="A17" s="945"/>
      <c r="B17" s="934"/>
      <c r="C17" s="62" t="s">
        <v>44</v>
      </c>
      <c r="D17" s="60">
        <v>1390</v>
      </c>
      <c r="E17" s="63">
        <v>2.2999999999999998</v>
      </c>
      <c r="F17" s="60">
        <v>1390</v>
      </c>
      <c r="G17" s="60">
        <v>0</v>
      </c>
      <c r="H17" s="67">
        <v>0</v>
      </c>
      <c r="I17" s="67">
        <v>0</v>
      </c>
      <c r="J17" s="60">
        <v>0</v>
      </c>
      <c r="K17" s="60">
        <v>147</v>
      </c>
      <c r="L17" s="931">
        <v>888</v>
      </c>
      <c r="M17" s="923">
        <v>0</v>
      </c>
      <c r="N17" s="60"/>
      <c r="O17" s="60"/>
      <c r="P17" s="60"/>
      <c r="Q17" s="60"/>
      <c r="R17" s="60"/>
      <c r="S17" s="927">
        <f t="shared" si="0"/>
        <v>1035</v>
      </c>
      <c r="T17" s="928">
        <f t="shared" si="1"/>
        <v>85.79710144927536</v>
      </c>
      <c r="U17" s="929">
        <f t="shared" si="2"/>
        <v>0.74460431654676262</v>
      </c>
      <c r="V17" s="936"/>
      <c r="W17" s="936"/>
    </row>
    <row r="18" spans="1:23" ht="27">
      <c r="A18" s="945"/>
      <c r="B18" s="940" t="s">
        <v>90</v>
      </c>
      <c r="C18" s="909" t="s">
        <v>86</v>
      </c>
      <c r="D18" s="59">
        <v>26</v>
      </c>
      <c r="E18" s="60"/>
      <c r="F18" s="66"/>
      <c r="G18" s="61">
        <v>0</v>
      </c>
      <c r="H18" s="61">
        <v>0</v>
      </c>
      <c r="I18" s="61">
        <v>0</v>
      </c>
      <c r="J18" s="61">
        <v>0</v>
      </c>
      <c r="K18" s="61">
        <v>26</v>
      </c>
      <c r="L18" s="922">
        <v>0</v>
      </c>
      <c r="M18" s="922">
        <v>0</v>
      </c>
      <c r="N18" s="61"/>
      <c r="O18" s="61"/>
      <c r="P18" s="61"/>
      <c r="Q18" s="61"/>
      <c r="R18" s="61"/>
      <c r="S18" s="927">
        <f t="shared" si="0"/>
        <v>26</v>
      </c>
      <c r="T18" s="928">
        <f t="shared" si="1"/>
        <v>0</v>
      </c>
      <c r="U18" s="929">
        <f t="shared" si="2"/>
        <v>1</v>
      </c>
      <c r="V18" s="935" t="s">
        <v>42</v>
      </c>
      <c r="W18" s="937" t="s">
        <v>87</v>
      </c>
    </row>
    <row r="19" spans="1:23">
      <c r="A19" s="945"/>
      <c r="B19" s="934"/>
      <c r="C19" s="62" t="s">
        <v>44</v>
      </c>
      <c r="D19" s="60">
        <v>4875.5</v>
      </c>
      <c r="E19" s="63">
        <v>2.2999999999999998</v>
      </c>
      <c r="F19" s="60">
        <v>4875.5</v>
      </c>
      <c r="G19" s="60">
        <v>0</v>
      </c>
      <c r="H19" s="67">
        <v>0</v>
      </c>
      <c r="I19" s="67">
        <v>0</v>
      </c>
      <c r="J19" s="60">
        <v>0</v>
      </c>
      <c r="K19" s="60">
        <v>200</v>
      </c>
      <c r="L19" s="922">
        <v>0</v>
      </c>
      <c r="M19" s="931">
        <v>2320</v>
      </c>
      <c r="N19" s="60"/>
      <c r="O19" s="60"/>
      <c r="P19" s="60"/>
      <c r="Q19" s="60"/>
      <c r="R19" s="60"/>
      <c r="S19" s="927">
        <f t="shared" si="0"/>
        <v>2520</v>
      </c>
      <c r="T19" s="928">
        <f t="shared" si="1"/>
        <v>0</v>
      </c>
      <c r="U19" s="929">
        <f t="shared" si="2"/>
        <v>0.51687006460875806</v>
      </c>
      <c r="V19" s="936"/>
      <c r="W19" s="936"/>
    </row>
    <row r="20" spans="1:23" ht="27">
      <c r="A20" s="945"/>
      <c r="B20" s="933" t="s">
        <v>91</v>
      </c>
      <c r="C20" s="909" t="s">
        <v>86</v>
      </c>
      <c r="D20" s="59">
        <v>26</v>
      </c>
      <c r="E20" s="60"/>
      <c r="F20" s="60"/>
      <c r="G20" s="61">
        <v>0</v>
      </c>
      <c r="H20" s="61">
        <v>0</v>
      </c>
      <c r="I20" s="61">
        <v>0</v>
      </c>
      <c r="J20" s="61">
        <v>0</v>
      </c>
      <c r="K20" s="61">
        <v>26</v>
      </c>
      <c r="L20" s="924">
        <v>0</v>
      </c>
      <c r="M20" s="922">
        <v>0</v>
      </c>
      <c r="N20" s="61"/>
      <c r="O20" s="61"/>
      <c r="P20" s="61"/>
      <c r="Q20" s="61"/>
      <c r="R20" s="61"/>
      <c r="S20" s="927">
        <f t="shared" si="0"/>
        <v>26</v>
      </c>
      <c r="T20" s="928">
        <f t="shared" si="1"/>
        <v>0</v>
      </c>
      <c r="U20" s="929">
        <f t="shared" si="2"/>
        <v>1</v>
      </c>
      <c r="V20" s="935" t="s">
        <v>42</v>
      </c>
      <c r="W20" s="937" t="s">
        <v>87</v>
      </c>
    </row>
    <row r="21" spans="1:23">
      <c r="A21" s="945"/>
      <c r="B21" s="934"/>
      <c r="C21" s="62" t="s">
        <v>44</v>
      </c>
      <c r="D21" s="60">
        <v>69679</v>
      </c>
      <c r="E21" s="63">
        <v>2.2999999999999998</v>
      </c>
      <c r="F21" s="60">
        <v>69679</v>
      </c>
      <c r="G21" s="60">
        <v>0</v>
      </c>
      <c r="H21" s="67">
        <v>0</v>
      </c>
      <c r="I21" s="67">
        <v>0</v>
      </c>
      <c r="J21" s="60">
        <v>24</v>
      </c>
      <c r="K21" s="915">
        <v>84</v>
      </c>
      <c r="L21" s="932">
        <f>394-28</f>
        <v>366</v>
      </c>
      <c r="M21" s="931">
        <v>396</v>
      </c>
      <c r="N21" s="60"/>
      <c r="O21" s="60"/>
      <c r="P21" s="60"/>
      <c r="Q21" s="60"/>
      <c r="R21" s="60"/>
      <c r="S21" s="927">
        <f>SUM(G21:R21)</f>
        <v>870</v>
      </c>
      <c r="T21" s="928">
        <f>(L21*100)/S21</f>
        <v>42.068965517241381</v>
      </c>
      <c r="U21" s="929">
        <f t="shared" si="2"/>
        <v>1.2485827867793739E-2</v>
      </c>
      <c r="V21" s="936"/>
      <c r="W21" s="936"/>
    </row>
    <row r="22" spans="1:23" ht="27">
      <c r="A22" s="945"/>
      <c r="B22" s="938" t="s">
        <v>92</v>
      </c>
      <c r="C22" s="62" t="s">
        <v>86</v>
      </c>
      <c r="D22" s="59">
        <v>1</v>
      </c>
      <c r="E22" s="67"/>
      <c r="F22" s="67"/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925">
        <v>0</v>
      </c>
      <c r="M22" s="922">
        <v>1</v>
      </c>
      <c r="N22" s="61"/>
      <c r="O22" s="61"/>
      <c r="P22" s="61"/>
      <c r="Q22" s="61"/>
      <c r="R22" s="61"/>
      <c r="S22" s="927">
        <f t="shared" si="0"/>
        <v>1</v>
      </c>
      <c r="T22" s="928">
        <f t="shared" ref="T22:T23" si="3">(L22*100)/S22</f>
        <v>0</v>
      </c>
      <c r="U22" s="929">
        <f t="shared" si="2"/>
        <v>1</v>
      </c>
      <c r="V22" s="935" t="s">
        <v>42</v>
      </c>
      <c r="W22" s="937" t="s">
        <v>87</v>
      </c>
    </row>
    <row r="23" spans="1:23">
      <c r="A23" s="945"/>
      <c r="B23" s="939"/>
      <c r="C23" s="62" t="s">
        <v>44</v>
      </c>
      <c r="D23" s="69">
        <v>21508.5</v>
      </c>
      <c r="E23" s="68">
        <v>2.2999999999999998</v>
      </c>
      <c r="F23" s="913">
        <v>21508.5</v>
      </c>
      <c r="G23" s="913">
        <v>0</v>
      </c>
      <c r="H23" s="913">
        <v>0</v>
      </c>
      <c r="I23" s="913">
        <v>0</v>
      </c>
      <c r="J23" s="60">
        <v>5544.93</v>
      </c>
      <c r="K23" s="60">
        <f>147*6</f>
        <v>882</v>
      </c>
      <c r="L23" s="922">
        <v>0</v>
      </c>
      <c r="M23" s="913">
        <v>498</v>
      </c>
      <c r="N23" s="67"/>
      <c r="O23" s="67"/>
      <c r="P23" s="67"/>
      <c r="Q23" s="67"/>
      <c r="R23" s="67"/>
      <c r="S23" s="927">
        <f t="shared" si="0"/>
        <v>6924.93</v>
      </c>
      <c r="T23" s="928">
        <f t="shared" si="3"/>
        <v>0</v>
      </c>
      <c r="U23" s="929">
        <f t="shared" si="2"/>
        <v>0.32196247994978733</v>
      </c>
      <c r="V23" s="936"/>
      <c r="W23" s="936"/>
    </row>
    <row r="24" spans="1:23">
      <c r="A24" s="945"/>
      <c r="B24" s="70"/>
      <c r="C24" s="59"/>
      <c r="D24" s="59"/>
      <c r="E24" s="59"/>
      <c r="F24" s="69">
        <v>115974</v>
      </c>
      <c r="G24" s="69">
        <v>0</v>
      </c>
      <c r="H24" s="69">
        <v>0</v>
      </c>
      <c r="I24" s="69">
        <f>I23+I21+I19+I17+I15+I13</f>
        <v>2352</v>
      </c>
      <c r="J24" s="69">
        <f>J23+J21+J19+J17+J15+J13</f>
        <v>12476.43</v>
      </c>
      <c r="K24" s="69">
        <f>K23+K21+K19+K17+K15+K13</f>
        <v>7067</v>
      </c>
      <c r="L24" s="926">
        <f>L23+L21+L19+L17+L15+L13</f>
        <v>1612.33</v>
      </c>
      <c r="M24" s="926">
        <f>M23+M21+M19+M17+M15+M13</f>
        <v>3704</v>
      </c>
      <c r="N24" s="69"/>
      <c r="O24" s="69"/>
      <c r="P24" s="69"/>
      <c r="Q24" s="69"/>
      <c r="R24" s="69"/>
      <c r="S24" s="59"/>
      <c r="T24" s="59"/>
    </row>
    <row r="25" spans="1:23">
      <c r="L25">
        <v>1612.33</v>
      </c>
      <c r="M25" s="921">
        <v>3704</v>
      </c>
    </row>
  </sheetData>
  <mergeCells count="32">
    <mergeCell ref="A4:W4"/>
    <mergeCell ref="A5:W5"/>
    <mergeCell ref="T7:U7"/>
    <mergeCell ref="A10:A11"/>
    <mergeCell ref="B10:B11"/>
    <mergeCell ref="C10:D10"/>
    <mergeCell ref="E10:E11"/>
    <mergeCell ref="F10:F11"/>
    <mergeCell ref="G10:R10"/>
    <mergeCell ref="S10:S11"/>
    <mergeCell ref="T10:U10"/>
    <mergeCell ref="V10:V11"/>
    <mergeCell ref="W10:W11"/>
    <mergeCell ref="A12:A24"/>
    <mergeCell ref="B12:B13"/>
    <mergeCell ref="V12:V13"/>
    <mergeCell ref="W12:W13"/>
    <mergeCell ref="B14:B15"/>
    <mergeCell ref="V14:V15"/>
    <mergeCell ref="W14:W15"/>
    <mergeCell ref="B16:B17"/>
    <mergeCell ref="V16:V17"/>
    <mergeCell ref="W16:W17"/>
    <mergeCell ref="B18:B19"/>
    <mergeCell ref="V18:V19"/>
    <mergeCell ref="W18:W19"/>
    <mergeCell ref="B20:B21"/>
    <mergeCell ref="V20:V21"/>
    <mergeCell ref="W20:W21"/>
    <mergeCell ref="B22:B23"/>
    <mergeCell ref="V22:V23"/>
    <mergeCell ref="W22:W23"/>
  </mergeCells>
  <pageMargins left="0.7" right="0.7" top="0.75" bottom="0.75" header="0.3" footer="0.3"/>
  <pageSetup paperSize="9" scale="6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53958-776C-4943-A22D-AA5382685125}">
  <sheetPr>
    <tabColor theme="5" tint="-0.249977111117893"/>
  </sheetPr>
  <dimension ref="A1:W25"/>
  <sheetViews>
    <sheetView view="pageBreakPreview" topLeftCell="B13" zoomScale="136" zoomScaleNormal="100" zoomScaleSheetLayoutView="136" workbookViewId="0">
      <selection activeCell="I20" sqref="I20"/>
    </sheetView>
  </sheetViews>
  <sheetFormatPr baseColWidth="10" defaultRowHeight="15"/>
  <cols>
    <col min="2" max="2" width="20.7109375" customWidth="1"/>
    <col min="3" max="3" width="14.42578125" customWidth="1"/>
    <col min="5" max="5" width="5.28515625" customWidth="1"/>
    <col min="6" max="6" width="9.42578125" customWidth="1"/>
    <col min="7" max="7" width="6.28515625" customWidth="1"/>
    <col min="8" max="8" width="5" customWidth="1"/>
    <col min="9" max="9" width="9.140625" customWidth="1"/>
    <col min="10" max="10" width="7.85546875" customWidth="1"/>
    <col min="11" max="11" width="6.28515625" customWidth="1"/>
    <col min="12" max="12" width="9" customWidth="1"/>
    <col min="13" max="18" width="4" customWidth="1"/>
    <col min="20" max="20" width="10" customWidth="1"/>
    <col min="22" max="22" width="6.85546875" customWidth="1"/>
  </cols>
  <sheetData>
    <row r="1" spans="1:23">
      <c r="A1" s="895" t="s">
        <v>1991</v>
      </c>
      <c r="B1" s="895"/>
      <c r="C1" s="895"/>
      <c r="D1" s="895"/>
      <c r="E1" s="895"/>
      <c r="F1" s="895"/>
      <c r="G1" s="895"/>
      <c r="H1" s="895"/>
      <c r="I1" s="895"/>
      <c r="J1" s="895"/>
      <c r="K1" s="895"/>
      <c r="L1" s="895"/>
      <c r="M1" s="895"/>
      <c r="N1" s="895"/>
      <c r="O1" s="895"/>
      <c r="P1" s="895"/>
      <c r="Q1" s="895"/>
      <c r="R1" s="895"/>
      <c r="S1" s="895"/>
      <c r="T1" s="895"/>
      <c r="U1" s="895"/>
      <c r="V1" s="895"/>
      <c r="W1" s="895"/>
    </row>
    <row r="2" spans="1:23">
      <c r="A2" s="895" t="s">
        <v>1992</v>
      </c>
      <c r="B2" s="896"/>
      <c r="C2" s="895"/>
      <c r="D2" s="895"/>
      <c r="E2" s="895"/>
      <c r="F2" s="895"/>
      <c r="G2" s="895"/>
      <c r="H2" s="895"/>
      <c r="I2" s="895"/>
      <c r="J2" s="895"/>
      <c r="K2" s="895"/>
      <c r="L2" s="895"/>
      <c r="M2" s="895"/>
      <c r="N2" s="895"/>
      <c r="O2" s="895"/>
      <c r="P2" s="895"/>
      <c r="Q2" s="895"/>
      <c r="R2" s="895"/>
      <c r="S2" s="895"/>
      <c r="T2" s="895"/>
      <c r="U2" s="895"/>
      <c r="V2" s="895"/>
      <c r="W2" s="895"/>
    </row>
    <row r="3" spans="1:23">
      <c r="A3" s="895" t="s">
        <v>0</v>
      </c>
      <c r="B3" s="897"/>
      <c r="C3" s="895"/>
      <c r="D3" s="895"/>
      <c r="E3" s="895"/>
      <c r="F3" s="895"/>
      <c r="G3" s="895"/>
      <c r="H3" s="895"/>
      <c r="I3" s="895"/>
      <c r="J3" s="895"/>
      <c r="K3" s="895"/>
      <c r="L3" s="895"/>
      <c r="M3" s="895"/>
      <c r="N3" s="895"/>
      <c r="O3" s="895"/>
      <c r="P3" s="895"/>
      <c r="Q3" s="895"/>
      <c r="R3" s="895"/>
      <c r="S3" s="895"/>
      <c r="T3" s="895"/>
      <c r="U3" s="895"/>
      <c r="V3" s="895"/>
      <c r="W3" s="895"/>
    </row>
    <row r="4" spans="1:23" ht="20.25">
      <c r="A4" s="948" t="s">
        <v>1993</v>
      </c>
      <c r="B4" s="949"/>
      <c r="C4" s="949"/>
      <c r="D4" s="949"/>
      <c r="E4" s="949"/>
      <c r="F4" s="949"/>
      <c r="G4" s="949"/>
      <c r="H4" s="949"/>
      <c r="I4" s="949"/>
      <c r="J4" s="949"/>
      <c r="K4" s="949"/>
      <c r="L4" s="949"/>
      <c r="M4" s="949"/>
      <c r="N4" s="949"/>
      <c r="O4" s="949"/>
      <c r="P4" s="949"/>
      <c r="Q4" s="949"/>
      <c r="R4" s="949"/>
      <c r="S4" s="949"/>
      <c r="T4" s="949"/>
      <c r="U4" s="949"/>
      <c r="V4" s="949"/>
      <c r="W4" s="949"/>
    </row>
    <row r="5" spans="1:23" ht="21">
      <c r="A5" s="948" t="s">
        <v>2011</v>
      </c>
      <c r="B5" s="950"/>
      <c r="C5" s="950"/>
      <c r="D5" s="950"/>
      <c r="E5" s="950"/>
      <c r="F5" s="950"/>
      <c r="G5" s="950"/>
      <c r="H5" s="950"/>
      <c r="I5" s="950"/>
      <c r="J5" s="950"/>
      <c r="K5" s="950"/>
      <c r="L5" s="950"/>
      <c r="M5" s="950"/>
      <c r="N5" s="950"/>
      <c r="O5" s="950"/>
      <c r="P5" s="950"/>
      <c r="Q5" s="950"/>
      <c r="R5" s="950"/>
      <c r="S5" s="950"/>
      <c r="T5" s="950"/>
      <c r="U5" s="950"/>
      <c r="V5" s="950"/>
      <c r="W5" s="950"/>
    </row>
    <row r="6" spans="1:23" ht="15.75">
      <c r="A6" s="898" t="s">
        <v>1994</v>
      </c>
      <c r="V6" s="895"/>
      <c r="W6" s="895"/>
    </row>
    <row r="7" spans="1:23">
      <c r="A7" s="899" t="s">
        <v>1995</v>
      </c>
      <c r="T7" s="951" t="s">
        <v>2001</v>
      </c>
      <c r="U7" s="949"/>
      <c r="V7" s="895"/>
      <c r="W7" s="895"/>
    </row>
    <row r="8" spans="1:23">
      <c r="A8" s="900" t="s">
        <v>1996</v>
      </c>
      <c r="B8" s="901"/>
      <c r="C8" s="901"/>
      <c r="D8" s="901"/>
      <c r="E8" s="901"/>
      <c r="F8" s="901"/>
      <c r="G8" s="901"/>
      <c r="H8" s="901"/>
      <c r="I8" s="901"/>
      <c r="J8" s="901"/>
      <c r="K8" s="901"/>
      <c r="L8" s="901"/>
      <c r="M8" s="901"/>
      <c r="N8" s="901"/>
      <c r="O8" s="901"/>
      <c r="P8" s="901"/>
      <c r="Q8" s="901"/>
      <c r="R8" s="901"/>
      <c r="S8" s="901"/>
      <c r="T8" s="901"/>
      <c r="U8" s="901"/>
      <c r="V8" s="895"/>
      <c r="W8" s="895"/>
    </row>
    <row r="10" spans="1:23" ht="28.5" customHeight="1">
      <c r="A10" s="943" t="s">
        <v>17</v>
      </c>
      <c r="B10" s="943" t="s">
        <v>84</v>
      </c>
      <c r="C10" s="952" t="s">
        <v>19</v>
      </c>
      <c r="D10" s="953"/>
      <c r="E10" s="943" t="s">
        <v>20</v>
      </c>
      <c r="F10" s="943" t="s">
        <v>21</v>
      </c>
      <c r="G10" s="952" t="s">
        <v>22</v>
      </c>
      <c r="H10" s="954"/>
      <c r="I10" s="954"/>
      <c r="J10" s="954"/>
      <c r="K10" s="954"/>
      <c r="L10" s="954"/>
      <c r="M10" s="954"/>
      <c r="N10" s="954"/>
      <c r="O10" s="954"/>
      <c r="P10" s="954"/>
      <c r="Q10" s="954"/>
      <c r="R10" s="953"/>
      <c r="S10" s="955" t="s">
        <v>58</v>
      </c>
      <c r="T10" s="941" t="s">
        <v>1997</v>
      </c>
      <c r="U10" s="942"/>
      <c r="V10" s="943" t="s">
        <v>23</v>
      </c>
      <c r="W10" s="943" t="s">
        <v>24</v>
      </c>
    </row>
    <row r="11" spans="1:23" ht="40.5">
      <c r="A11" s="936"/>
      <c r="B11" s="936"/>
      <c r="C11" s="43" t="s">
        <v>25</v>
      </c>
      <c r="D11" s="43" t="s">
        <v>26</v>
      </c>
      <c r="E11" s="936"/>
      <c r="F11" s="936"/>
      <c r="G11" s="43" t="s">
        <v>27</v>
      </c>
      <c r="H11" s="43" t="s">
        <v>28</v>
      </c>
      <c r="I11" s="43" t="s">
        <v>29</v>
      </c>
      <c r="J11" s="43" t="s">
        <v>30</v>
      </c>
      <c r="K11" s="43" t="s">
        <v>31</v>
      </c>
      <c r="L11" s="43" t="s">
        <v>32</v>
      </c>
      <c r="M11" s="43" t="s">
        <v>33</v>
      </c>
      <c r="N11" s="43" t="s">
        <v>34</v>
      </c>
      <c r="O11" s="43" t="s">
        <v>35</v>
      </c>
      <c r="P11" s="43" t="s">
        <v>36</v>
      </c>
      <c r="Q11" s="43" t="s">
        <v>37</v>
      </c>
      <c r="R11" s="43" t="s">
        <v>38</v>
      </c>
      <c r="S11" s="934"/>
      <c r="T11" s="902" t="s">
        <v>2012</v>
      </c>
      <c r="U11" s="902" t="s">
        <v>1999</v>
      </c>
      <c r="V11" s="936"/>
      <c r="W11" s="936"/>
    </row>
    <row r="12" spans="1:23" ht="27">
      <c r="A12" s="944" t="s">
        <v>85</v>
      </c>
      <c r="B12" s="946" t="s">
        <v>2004</v>
      </c>
      <c r="C12" s="909" t="s">
        <v>86</v>
      </c>
      <c r="D12" s="59">
        <v>26</v>
      </c>
      <c r="E12" s="60"/>
      <c r="F12" s="60"/>
      <c r="G12" s="61">
        <v>0</v>
      </c>
      <c r="H12" s="61">
        <v>0</v>
      </c>
      <c r="I12" s="61">
        <v>0</v>
      </c>
      <c r="J12" s="61">
        <v>0</v>
      </c>
      <c r="K12" s="61">
        <v>26</v>
      </c>
      <c r="L12" s="61">
        <v>0</v>
      </c>
      <c r="M12" s="61"/>
      <c r="N12" s="61"/>
      <c r="O12" s="61"/>
      <c r="P12" s="61"/>
      <c r="Q12" s="61"/>
      <c r="R12" s="61"/>
      <c r="S12" s="903">
        <f t="shared" ref="S12:S23" si="0">SUM(H12:R12)</f>
        <v>26</v>
      </c>
      <c r="T12" s="904">
        <f>L12*100/S12</f>
        <v>0</v>
      </c>
      <c r="U12" s="905">
        <f>S12/D12</f>
        <v>1</v>
      </c>
      <c r="V12" s="935" t="s">
        <v>42</v>
      </c>
      <c r="W12" s="937" t="s">
        <v>87</v>
      </c>
    </row>
    <row r="13" spans="1:23" ht="16.5">
      <c r="A13" s="945"/>
      <c r="B13" s="947"/>
      <c r="C13" s="62" t="s">
        <v>44</v>
      </c>
      <c r="D13" s="60">
        <v>9224</v>
      </c>
      <c r="E13" s="63">
        <v>2.2999999999999998</v>
      </c>
      <c r="F13" s="60">
        <v>9224</v>
      </c>
      <c r="G13" s="60">
        <v>0</v>
      </c>
      <c r="H13" s="67">
        <v>0</v>
      </c>
      <c r="I13" s="67">
        <v>2352</v>
      </c>
      <c r="J13" s="60">
        <v>5145</v>
      </c>
      <c r="K13" s="60">
        <f>147*2</f>
        <v>294</v>
      </c>
      <c r="L13" s="61">
        <v>0</v>
      </c>
      <c r="M13" s="60"/>
      <c r="N13" s="60"/>
      <c r="O13" s="60"/>
      <c r="P13" s="60"/>
      <c r="Q13" s="60"/>
      <c r="R13" s="60"/>
      <c r="S13" s="903">
        <f t="shared" si="0"/>
        <v>7791</v>
      </c>
      <c r="T13" s="904">
        <f t="shared" ref="T13:T20" si="1">L13*100/S13</f>
        <v>0</v>
      </c>
      <c r="U13" s="905">
        <f t="shared" ref="U13:U23" si="2">S13/D13</f>
        <v>0.84464440589765832</v>
      </c>
      <c r="V13" s="936"/>
      <c r="W13" s="936"/>
    </row>
    <row r="14" spans="1:23" ht="27">
      <c r="A14" s="945"/>
      <c r="B14" s="940" t="s">
        <v>88</v>
      </c>
      <c r="C14" s="909" t="s">
        <v>86</v>
      </c>
      <c r="D14" s="59">
        <v>26</v>
      </c>
      <c r="E14" s="59"/>
      <c r="F14" s="59"/>
      <c r="G14" s="61">
        <v>0</v>
      </c>
      <c r="H14" s="61">
        <v>0</v>
      </c>
      <c r="I14" s="61">
        <v>0</v>
      </c>
      <c r="J14" s="61">
        <v>0</v>
      </c>
      <c r="K14" s="61">
        <v>26</v>
      </c>
      <c r="L14" s="61">
        <v>0</v>
      </c>
      <c r="M14" s="61"/>
      <c r="N14" s="61"/>
      <c r="O14" s="61"/>
      <c r="P14" s="61"/>
      <c r="Q14" s="61"/>
      <c r="R14" s="61"/>
      <c r="S14" s="903">
        <f t="shared" si="0"/>
        <v>26</v>
      </c>
      <c r="T14" s="904">
        <f t="shared" si="1"/>
        <v>0</v>
      </c>
      <c r="U14" s="905">
        <f t="shared" si="2"/>
        <v>1</v>
      </c>
      <c r="V14" s="935" t="s">
        <v>42</v>
      </c>
      <c r="W14" s="937" t="s">
        <v>87</v>
      </c>
    </row>
    <row r="15" spans="1:23" ht="16.5">
      <c r="A15" s="945"/>
      <c r="B15" s="934"/>
      <c r="C15" s="62" t="s">
        <v>44</v>
      </c>
      <c r="D15" s="60">
        <v>9297</v>
      </c>
      <c r="E15" s="63">
        <v>2.2999999999999998</v>
      </c>
      <c r="F15" s="60">
        <v>9297</v>
      </c>
      <c r="G15" s="60">
        <v>0</v>
      </c>
      <c r="H15" s="67">
        <v>0</v>
      </c>
      <c r="I15" s="67">
        <v>0</v>
      </c>
      <c r="J15" s="60">
        <v>1762.5</v>
      </c>
      <c r="K15" s="60">
        <f>6783-K17-K13-K23</f>
        <v>5460</v>
      </c>
      <c r="L15" s="61">
        <v>358.33</v>
      </c>
      <c r="M15" s="60"/>
      <c r="N15" s="60"/>
      <c r="O15" s="60"/>
      <c r="P15" s="60"/>
      <c r="Q15" s="60"/>
      <c r="R15" s="60"/>
      <c r="S15" s="903">
        <f t="shared" si="0"/>
        <v>7580.83</v>
      </c>
      <c r="T15" s="904">
        <f t="shared" si="1"/>
        <v>4.7267911297311773</v>
      </c>
      <c r="U15" s="905">
        <f t="shared" si="2"/>
        <v>0.81540604496073998</v>
      </c>
      <c r="V15" s="936"/>
      <c r="W15" s="936"/>
    </row>
    <row r="16" spans="1:23" ht="27">
      <c r="A16" s="945"/>
      <c r="B16" s="933" t="s">
        <v>89</v>
      </c>
      <c r="C16" s="909" t="s">
        <v>86</v>
      </c>
      <c r="D16" s="59">
        <v>26</v>
      </c>
      <c r="E16" s="60"/>
      <c r="F16" s="64"/>
      <c r="G16" s="65">
        <v>0</v>
      </c>
      <c r="H16" s="61">
        <v>0</v>
      </c>
      <c r="I16" s="61">
        <v>0</v>
      </c>
      <c r="J16" s="65">
        <v>0</v>
      </c>
      <c r="K16" s="65">
        <v>26</v>
      </c>
      <c r="L16" s="61">
        <v>0</v>
      </c>
      <c r="M16" s="65"/>
      <c r="N16" s="65"/>
      <c r="O16" s="61"/>
      <c r="P16" s="65"/>
      <c r="Q16" s="65"/>
      <c r="R16" s="65"/>
      <c r="S16" s="903">
        <f t="shared" si="0"/>
        <v>26</v>
      </c>
      <c r="T16" s="904">
        <f t="shared" si="1"/>
        <v>0</v>
      </c>
      <c r="U16" s="905">
        <f t="shared" si="2"/>
        <v>1</v>
      </c>
      <c r="V16" s="935" t="s">
        <v>42</v>
      </c>
      <c r="W16" s="937" t="s">
        <v>87</v>
      </c>
    </row>
    <row r="17" spans="1:23" ht="16.5">
      <c r="A17" s="945"/>
      <c r="B17" s="934"/>
      <c r="C17" s="62" t="s">
        <v>44</v>
      </c>
      <c r="D17" s="60">
        <v>1390</v>
      </c>
      <c r="E17" s="63">
        <v>2.2999999999999998</v>
      </c>
      <c r="F17" s="60">
        <v>1390</v>
      </c>
      <c r="G17" s="60">
        <v>0</v>
      </c>
      <c r="H17" s="67">
        <v>0</v>
      </c>
      <c r="I17" s="67">
        <v>0</v>
      </c>
      <c r="J17" s="60">
        <v>0</v>
      </c>
      <c r="K17" s="60">
        <v>147</v>
      </c>
      <c r="L17" s="914">
        <v>888</v>
      </c>
      <c r="M17" s="60"/>
      <c r="N17" s="60"/>
      <c r="O17" s="60"/>
      <c r="P17" s="60"/>
      <c r="Q17" s="60"/>
      <c r="R17" s="60"/>
      <c r="S17" s="903">
        <f t="shared" si="0"/>
        <v>1035</v>
      </c>
      <c r="T17" s="904">
        <f t="shared" si="1"/>
        <v>85.79710144927536</v>
      </c>
      <c r="U17" s="905">
        <f t="shared" si="2"/>
        <v>0.74460431654676262</v>
      </c>
      <c r="V17" s="936"/>
      <c r="W17" s="936"/>
    </row>
    <row r="18" spans="1:23" ht="27">
      <c r="A18" s="945"/>
      <c r="B18" s="940" t="s">
        <v>90</v>
      </c>
      <c r="C18" s="909" t="s">
        <v>86</v>
      </c>
      <c r="D18" s="59">
        <v>26</v>
      </c>
      <c r="E18" s="60"/>
      <c r="F18" s="66"/>
      <c r="G18" s="61">
        <v>0</v>
      </c>
      <c r="H18" s="61">
        <v>0</v>
      </c>
      <c r="I18" s="61">
        <v>0</v>
      </c>
      <c r="J18" s="61">
        <v>0</v>
      </c>
      <c r="K18" s="61">
        <v>26</v>
      </c>
      <c r="L18" s="61">
        <v>0</v>
      </c>
      <c r="M18" s="61"/>
      <c r="N18" s="61"/>
      <c r="O18" s="61"/>
      <c r="P18" s="61"/>
      <c r="Q18" s="61"/>
      <c r="R18" s="61"/>
      <c r="S18" s="903">
        <f t="shared" si="0"/>
        <v>26</v>
      </c>
      <c r="T18" s="904">
        <f t="shared" si="1"/>
        <v>0</v>
      </c>
      <c r="U18" s="905">
        <f t="shared" si="2"/>
        <v>1</v>
      </c>
      <c r="V18" s="935" t="s">
        <v>42</v>
      </c>
      <c r="W18" s="937" t="s">
        <v>87</v>
      </c>
    </row>
    <row r="19" spans="1:23" ht="16.5">
      <c r="A19" s="945"/>
      <c r="B19" s="934"/>
      <c r="C19" s="62" t="s">
        <v>44</v>
      </c>
      <c r="D19" s="60">
        <v>4875.5</v>
      </c>
      <c r="E19" s="63">
        <v>2.2999999999999998</v>
      </c>
      <c r="F19" s="60">
        <v>4875.5</v>
      </c>
      <c r="G19" s="60">
        <v>0</v>
      </c>
      <c r="H19" s="67">
        <v>0</v>
      </c>
      <c r="I19" s="67">
        <v>0</v>
      </c>
      <c r="J19" s="60">
        <v>0</v>
      </c>
      <c r="K19" s="60">
        <v>200</v>
      </c>
      <c r="L19" s="61">
        <v>0</v>
      </c>
      <c r="M19" s="60"/>
      <c r="N19" s="60"/>
      <c r="O19" s="60"/>
      <c r="P19" s="60"/>
      <c r="Q19" s="60"/>
      <c r="R19" s="60"/>
      <c r="S19" s="903">
        <f t="shared" si="0"/>
        <v>200</v>
      </c>
      <c r="T19" s="904">
        <f t="shared" si="1"/>
        <v>0</v>
      </c>
      <c r="U19" s="905">
        <f t="shared" si="2"/>
        <v>4.1021433699107782E-2</v>
      </c>
      <c r="V19" s="936"/>
      <c r="W19" s="936"/>
    </row>
    <row r="20" spans="1:23" ht="27">
      <c r="A20" s="945"/>
      <c r="B20" s="933" t="s">
        <v>91</v>
      </c>
      <c r="C20" s="909" t="s">
        <v>86</v>
      </c>
      <c r="D20" s="59">
        <v>26</v>
      </c>
      <c r="E20" s="60"/>
      <c r="F20" s="60"/>
      <c r="G20" s="61">
        <v>0</v>
      </c>
      <c r="H20" s="61">
        <v>0</v>
      </c>
      <c r="I20" s="61">
        <v>0</v>
      </c>
      <c r="J20" s="61">
        <v>0</v>
      </c>
      <c r="K20" s="61">
        <v>26</v>
      </c>
      <c r="L20" s="917">
        <v>0</v>
      </c>
      <c r="M20" s="61"/>
      <c r="N20" s="61"/>
      <c r="O20" s="61"/>
      <c r="P20" s="61"/>
      <c r="Q20" s="61"/>
      <c r="R20" s="61"/>
      <c r="S20" s="903">
        <f t="shared" si="0"/>
        <v>26</v>
      </c>
      <c r="T20" s="904">
        <f t="shared" si="1"/>
        <v>0</v>
      </c>
      <c r="U20" s="905">
        <f t="shared" si="2"/>
        <v>1</v>
      </c>
      <c r="V20" s="935" t="s">
        <v>42</v>
      </c>
      <c r="W20" s="937" t="s">
        <v>87</v>
      </c>
    </row>
    <row r="21" spans="1:23" ht="16.5">
      <c r="A21" s="945"/>
      <c r="B21" s="934"/>
      <c r="C21" s="62" t="s">
        <v>44</v>
      </c>
      <c r="D21" s="60">
        <v>69679</v>
      </c>
      <c r="E21" s="63">
        <v>2.2999999999999998</v>
      </c>
      <c r="F21" s="60">
        <v>69679</v>
      </c>
      <c r="G21" s="60">
        <v>0</v>
      </c>
      <c r="H21" s="67">
        <v>0</v>
      </c>
      <c r="I21" s="67">
        <v>0</v>
      </c>
      <c r="J21" s="60">
        <v>24</v>
      </c>
      <c r="K21" s="915">
        <v>84</v>
      </c>
      <c r="L21" s="919">
        <f>394-28</f>
        <v>366</v>
      </c>
      <c r="M21" s="916"/>
      <c r="N21" s="60"/>
      <c r="O21" s="60"/>
      <c r="P21" s="60"/>
      <c r="Q21" s="60"/>
      <c r="R21" s="60"/>
      <c r="S21" s="903">
        <f>SUM(G21:R21)</f>
        <v>474</v>
      </c>
      <c r="T21" s="904">
        <f>(L21*100)/S21</f>
        <v>77.215189873417728</v>
      </c>
      <c r="U21" s="905">
        <f t="shared" si="2"/>
        <v>6.8026234590048652E-3</v>
      </c>
      <c r="V21" s="936"/>
      <c r="W21" s="936"/>
    </row>
    <row r="22" spans="1:23" ht="27">
      <c r="A22" s="945"/>
      <c r="B22" s="938" t="s">
        <v>92</v>
      </c>
      <c r="C22" s="62" t="s">
        <v>86</v>
      </c>
      <c r="D22" s="59">
        <v>1</v>
      </c>
      <c r="E22" s="67"/>
      <c r="F22" s="67"/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918">
        <v>0</v>
      </c>
      <c r="M22" s="61"/>
      <c r="N22" s="61"/>
      <c r="O22" s="61"/>
      <c r="P22" s="61"/>
      <c r="Q22" s="61"/>
      <c r="R22" s="61"/>
      <c r="S22" s="903">
        <f t="shared" si="0"/>
        <v>0</v>
      </c>
      <c r="T22" s="904" t="e">
        <f t="shared" ref="T22:T23" si="3">(L22*100)/S22</f>
        <v>#DIV/0!</v>
      </c>
      <c r="U22" s="905">
        <f t="shared" si="2"/>
        <v>0</v>
      </c>
      <c r="V22" s="935" t="s">
        <v>42</v>
      </c>
      <c r="W22" s="937" t="s">
        <v>87</v>
      </c>
    </row>
    <row r="23" spans="1:23" ht="16.5">
      <c r="A23" s="945"/>
      <c r="B23" s="939"/>
      <c r="C23" s="62" t="s">
        <v>44</v>
      </c>
      <c r="D23" s="69">
        <v>21508.5</v>
      </c>
      <c r="E23" s="68">
        <v>2.2999999999999998</v>
      </c>
      <c r="F23" s="913">
        <v>21508.5</v>
      </c>
      <c r="G23" s="913">
        <v>0</v>
      </c>
      <c r="H23" s="913">
        <v>0</v>
      </c>
      <c r="I23" s="913">
        <v>0</v>
      </c>
      <c r="J23" s="60">
        <v>5544.93</v>
      </c>
      <c r="K23" s="60">
        <f>147*6</f>
        <v>882</v>
      </c>
      <c r="L23" s="61">
        <v>0</v>
      </c>
      <c r="M23" s="67"/>
      <c r="N23" s="67"/>
      <c r="O23" s="67"/>
      <c r="P23" s="67"/>
      <c r="Q23" s="67"/>
      <c r="R23" s="67"/>
      <c r="S23" s="903">
        <f t="shared" si="0"/>
        <v>6426.93</v>
      </c>
      <c r="T23" s="904">
        <f t="shared" si="3"/>
        <v>0</v>
      </c>
      <c r="U23" s="905">
        <f t="shared" si="2"/>
        <v>0.29880884301555199</v>
      </c>
      <c r="V23" s="936"/>
      <c r="W23" s="936"/>
    </row>
    <row r="24" spans="1:23">
      <c r="A24" s="945"/>
      <c r="B24" s="70"/>
      <c r="C24" s="59"/>
      <c r="D24" s="59"/>
      <c r="E24" s="59"/>
      <c r="F24" s="69">
        <v>115974</v>
      </c>
      <c r="G24" s="69">
        <v>0</v>
      </c>
      <c r="H24" s="69">
        <v>0</v>
      </c>
      <c r="I24" s="69">
        <f>I23+I21+I19+I17+I15+I13</f>
        <v>2352</v>
      </c>
      <c r="J24" s="69">
        <f>J23+J21+J19+J17+J15+J13</f>
        <v>12476.43</v>
      </c>
      <c r="K24" s="69">
        <f>K23+K21+K19+K17+K15+K13</f>
        <v>7067</v>
      </c>
      <c r="L24" s="69">
        <f>L23+L21+L19+L17+L15+L13</f>
        <v>1612.33</v>
      </c>
      <c r="M24" s="69"/>
      <c r="N24" s="69"/>
      <c r="O24" s="69"/>
      <c r="P24" s="69"/>
      <c r="Q24" s="69"/>
      <c r="R24" s="69"/>
      <c r="S24" s="59"/>
      <c r="T24" s="59"/>
    </row>
    <row r="25" spans="1:23">
      <c r="L25">
        <v>1612.33</v>
      </c>
      <c r="M25" s="920"/>
    </row>
  </sheetData>
  <mergeCells count="32">
    <mergeCell ref="B22:B23"/>
    <mergeCell ref="V22:V23"/>
    <mergeCell ref="W22:W23"/>
    <mergeCell ref="A12:A24"/>
    <mergeCell ref="B12:B13"/>
    <mergeCell ref="V12:V13"/>
    <mergeCell ref="W12:W13"/>
    <mergeCell ref="B14:B15"/>
    <mergeCell ref="V14:V15"/>
    <mergeCell ref="W14:W15"/>
    <mergeCell ref="B16:B17"/>
    <mergeCell ref="V16:V17"/>
    <mergeCell ref="W16:W17"/>
    <mergeCell ref="B18:B19"/>
    <mergeCell ref="V18:V19"/>
    <mergeCell ref="W18:W19"/>
    <mergeCell ref="B20:B21"/>
    <mergeCell ref="V20:V21"/>
    <mergeCell ref="W20:W21"/>
    <mergeCell ref="A4:W4"/>
    <mergeCell ref="A5:W5"/>
    <mergeCell ref="T7:U7"/>
    <mergeCell ref="A10:A11"/>
    <mergeCell ref="B10:B11"/>
    <mergeCell ref="C10:D10"/>
    <mergeCell ref="E10:E11"/>
    <mergeCell ref="F10:F11"/>
    <mergeCell ref="G10:R10"/>
    <mergeCell ref="S10:S11"/>
    <mergeCell ref="T10:U10"/>
    <mergeCell ref="V10:V11"/>
    <mergeCell ref="W10:W11"/>
  </mergeCells>
  <pageMargins left="0.7" right="0.7" top="0.75" bottom="0.75" header="0.3" footer="0.3"/>
  <pageSetup paperSize="9" scale="66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536F9-E770-4AA9-9DC6-93BC7004DC53}">
  <sheetPr>
    <tabColor theme="5" tint="-0.249977111117893"/>
  </sheetPr>
  <dimension ref="A1:W24"/>
  <sheetViews>
    <sheetView view="pageBreakPreview" topLeftCell="C10" zoomScale="136" zoomScaleNormal="100" zoomScaleSheetLayoutView="136" workbookViewId="0">
      <selection activeCell="L16" sqref="L16"/>
    </sheetView>
  </sheetViews>
  <sheetFormatPr baseColWidth="10" defaultRowHeight="15"/>
  <cols>
    <col min="2" max="2" width="20.7109375" customWidth="1"/>
    <col min="3" max="3" width="14.42578125" customWidth="1"/>
    <col min="5" max="5" width="5.28515625" customWidth="1"/>
    <col min="6" max="6" width="9.42578125" customWidth="1"/>
    <col min="7" max="7" width="6.28515625" customWidth="1"/>
    <col min="8" max="8" width="5" customWidth="1"/>
    <col min="9" max="9" width="9.140625" customWidth="1"/>
    <col min="10" max="10" width="7.85546875" customWidth="1"/>
    <col min="11" max="11" width="6.28515625" customWidth="1"/>
    <col min="12" max="12" width="9" customWidth="1"/>
    <col min="13" max="18" width="4" customWidth="1"/>
  </cols>
  <sheetData>
    <row r="1" spans="1:23">
      <c r="A1" s="895" t="s">
        <v>1991</v>
      </c>
      <c r="B1" s="895"/>
      <c r="C1" s="895"/>
      <c r="D1" s="895"/>
      <c r="E1" s="895"/>
      <c r="F1" s="895"/>
      <c r="G1" s="895"/>
      <c r="H1" s="895"/>
      <c r="I1" s="895"/>
      <c r="J1" s="895"/>
      <c r="K1" s="895"/>
      <c r="L1" s="895"/>
      <c r="M1" s="895"/>
      <c r="N1" s="895"/>
      <c r="O1" s="895"/>
      <c r="P1" s="895"/>
      <c r="Q1" s="895"/>
      <c r="R1" s="895"/>
      <c r="S1" s="895"/>
      <c r="T1" s="895"/>
      <c r="U1" s="895"/>
      <c r="V1" s="895"/>
      <c r="W1" s="895"/>
    </row>
    <row r="2" spans="1:23">
      <c r="A2" s="895" t="s">
        <v>1992</v>
      </c>
      <c r="B2" s="896"/>
      <c r="C2" s="895"/>
      <c r="D2" s="895"/>
      <c r="E2" s="895"/>
      <c r="F2" s="895"/>
      <c r="G2" s="895"/>
      <c r="H2" s="895"/>
      <c r="I2" s="895"/>
      <c r="J2" s="895"/>
      <c r="K2" s="895"/>
      <c r="L2" s="895"/>
      <c r="M2" s="895"/>
      <c r="N2" s="895"/>
      <c r="O2" s="895"/>
      <c r="P2" s="895"/>
      <c r="Q2" s="895"/>
      <c r="R2" s="895"/>
      <c r="S2" s="895"/>
      <c r="T2" s="895"/>
      <c r="U2" s="895"/>
      <c r="V2" s="895"/>
      <c r="W2" s="895"/>
    </row>
    <row r="3" spans="1:23">
      <c r="A3" s="895" t="s">
        <v>0</v>
      </c>
      <c r="B3" s="897"/>
      <c r="C3" s="895"/>
      <c r="D3" s="895"/>
      <c r="E3" s="895"/>
      <c r="F3" s="895"/>
      <c r="G3" s="895"/>
      <c r="H3" s="895"/>
      <c r="I3" s="895"/>
      <c r="J3" s="895"/>
      <c r="K3" s="895"/>
      <c r="L3" s="895"/>
      <c r="M3" s="895"/>
      <c r="N3" s="895"/>
      <c r="O3" s="895"/>
      <c r="P3" s="895"/>
      <c r="Q3" s="895"/>
      <c r="R3" s="895"/>
      <c r="S3" s="895"/>
      <c r="T3" s="895"/>
      <c r="U3" s="895"/>
      <c r="V3" s="895"/>
      <c r="W3" s="895"/>
    </row>
    <row r="4" spans="1:23" ht="20.25">
      <c r="A4" s="948" t="s">
        <v>1993</v>
      </c>
      <c r="B4" s="949"/>
      <c r="C4" s="949"/>
      <c r="D4" s="949"/>
      <c r="E4" s="949"/>
      <c r="F4" s="949"/>
      <c r="G4" s="949"/>
      <c r="H4" s="949"/>
      <c r="I4" s="949"/>
      <c r="J4" s="949"/>
      <c r="K4" s="949"/>
      <c r="L4" s="949"/>
      <c r="M4" s="949"/>
      <c r="N4" s="949"/>
      <c r="O4" s="949"/>
      <c r="P4" s="949"/>
      <c r="Q4" s="949"/>
      <c r="R4" s="949"/>
      <c r="S4" s="949"/>
      <c r="T4" s="949"/>
      <c r="U4" s="949"/>
      <c r="V4" s="949"/>
      <c r="W4" s="949"/>
    </row>
    <row r="5" spans="1:23" ht="21">
      <c r="A5" s="948" t="s">
        <v>2010</v>
      </c>
      <c r="B5" s="950"/>
      <c r="C5" s="950"/>
      <c r="D5" s="950"/>
      <c r="E5" s="950"/>
      <c r="F5" s="950"/>
      <c r="G5" s="950"/>
      <c r="H5" s="950"/>
      <c r="I5" s="950"/>
      <c r="J5" s="950"/>
      <c r="K5" s="950"/>
      <c r="L5" s="950"/>
      <c r="M5" s="950"/>
      <c r="N5" s="950"/>
      <c r="O5" s="950"/>
      <c r="P5" s="950"/>
      <c r="Q5" s="950"/>
      <c r="R5" s="950"/>
      <c r="S5" s="950"/>
      <c r="T5" s="950"/>
      <c r="U5" s="950"/>
      <c r="V5" s="950"/>
      <c r="W5" s="950"/>
    </row>
    <row r="6" spans="1:23" ht="15.75">
      <c r="A6" s="898" t="s">
        <v>1994</v>
      </c>
      <c r="V6" s="895"/>
      <c r="W6" s="895"/>
    </row>
    <row r="7" spans="1:23">
      <c r="A7" s="899" t="s">
        <v>1995</v>
      </c>
      <c r="T7" s="951" t="s">
        <v>2001</v>
      </c>
      <c r="U7" s="949"/>
      <c r="V7" s="895"/>
      <c r="W7" s="895"/>
    </row>
    <row r="8" spans="1:23">
      <c r="A8" s="900" t="s">
        <v>1996</v>
      </c>
      <c r="B8" s="901"/>
      <c r="C8" s="901"/>
      <c r="D8" s="901"/>
      <c r="E8" s="901"/>
      <c r="F8" s="901"/>
      <c r="G8" s="901"/>
      <c r="H8" s="901"/>
      <c r="I8" s="901"/>
      <c r="J8" s="901"/>
      <c r="K8" s="901"/>
      <c r="L8" s="901"/>
      <c r="M8" s="901"/>
      <c r="N8" s="901"/>
      <c r="O8" s="901"/>
      <c r="P8" s="901"/>
      <c r="Q8" s="901"/>
      <c r="R8" s="901"/>
      <c r="S8" s="901"/>
      <c r="T8" s="901"/>
      <c r="U8" s="901"/>
      <c r="V8" s="895"/>
      <c r="W8" s="895"/>
    </row>
    <row r="10" spans="1:23" ht="28.5" customHeight="1">
      <c r="A10" s="943" t="s">
        <v>17</v>
      </c>
      <c r="B10" s="943" t="s">
        <v>84</v>
      </c>
      <c r="C10" s="952" t="s">
        <v>19</v>
      </c>
      <c r="D10" s="953"/>
      <c r="E10" s="943" t="s">
        <v>20</v>
      </c>
      <c r="F10" s="943" t="s">
        <v>21</v>
      </c>
      <c r="G10" s="952" t="s">
        <v>22</v>
      </c>
      <c r="H10" s="954"/>
      <c r="I10" s="954"/>
      <c r="J10" s="954"/>
      <c r="K10" s="954"/>
      <c r="L10" s="954"/>
      <c r="M10" s="954"/>
      <c r="N10" s="954"/>
      <c r="O10" s="954"/>
      <c r="P10" s="954"/>
      <c r="Q10" s="954"/>
      <c r="R10" s="953"/>
      <c r="S10" s="955" t="s">
        <v>58</v>
      </c>
      <c r="T10" s="941" t="s">
        <v>1997</v>
      </c>
      <c r="U10" s="942"/>
      <c r="V10" s="943" t="s">
        <v>23</v>
      </c>
      <c r="W10" s="943" t="s">
        <v>24</v>
      </c>
    </row>
    <row r="11" spans="1:23" ht="40.5">
      <c r="A11" s="936"/>
      <c r="B11" s="936"/>
      <c r="C11" s="43" t="s">
        <v>25</v>
      </c>
      <c r="D11" s="43" t="s">
        <v>26</v>
      </c>
      <c r="E11" s="936"/>
      <c r="F11" s="936"/>
      <c r="G11" s="43" t="s">
        <v>27</v>
      </c>
      <c r="H11" s="43" t="s">
        <v>28</v>
      </c>
      <c r="I11" s="43" t="s">
        <v>29</v>
      </c>
      <c r="J11" s="43" t="s">
        <v>30</v>
      </c>
      <c r="K11" s="43" t="s">
        <v>31</v>
      </c>
      <c r="L11" s="43" t="s">
        <v>32</v>
      </c>
      <c r="M11" s="43" t="s">
        <v>33</v>
      </c>
      <c r="N11" s="43" t="s">
        <v>34</v>
      </c>
      <c r="O11" s="43" t="s">
        <v>35</v>
      </c>
      <c r="P11" s="43" t="s">
        <v>36</v>
      </c>
      <c r="Q11" s="43" t="s">
        <v>37</v>
      </c>
      <c r="R11" s="43" t="s">
        <v>38</v>
      </c>
      <c r="S11" s="934"/>
      <c r="T11" s="902" t="s">
        <v>2008</v>
      </c>
      <c r="U11" s="902" t="s">
        <v>1999</v>
      </c>
      <c r="V11" s="936"/>
      <c r="W11" s="936"/>
    </row>
    <row r="12" spans="1:23" ht="27">
      <c r="A12" s="944" t="s">
        <v>85</v>
      </c>
      <c r="B12" s="946" t="s">
        <v>2004</v>
      </c>
      <c r="C12" s="909" t="s">
        <v>86</v>
      </c>
      <c r="D12" s="59">
        <v>26</v>
      </c>
      <c r="E12" s="60"/>
      <c r="F12" s="60"/>
      <c r="G12" s="61">
        <v>0</v>
      </c>
      <c r="H12" s="61">
        <v>0</v>
      </c>
      <c r="I12" s="61">
        <v>0</v>
      </c>
      <c r="J12" s="61">
        <v>0</v>
      </c>
      <c r="K12" s="61">
        <v>26</v>
      </c>
      <c r="L12" s="61"/>
      <c r="M12" s="61"/>
      <c r="N12" s="61"/>
      <c r="O12" s="61"/>
      <c r="P12" s="61"/>
      <c r="Q12" s="61"/>
      <c r="R12" s="61"/>
      <c r="S12" s="903">
        <f t="shared" ref="S12:S23" si="0">SUM(H12:R12)</f>
        <v>26</v>
      </c>
      <c r="T12" s="904">
        <f>G12*100/S12</f>
        <v>0</v>
      </c>
      <c r="U12" s="905">
        <f>S12/D12</f>
        <v>1</v>
      </c>
      <c r="V12" s="935" t="s">
        <v>42</v>
      </c>
      <c r="W12" s="937" t="s">
        <v>87</v>
      </c>
    </row>
    <row r="13" spans="1:23" ht="16.5">
      <c r="A13" s="945"/>
      <c r="B13" s="947"/>
      <c r="C13" s="62" t="s">
        <v>44</v>
      </c>
      <c r="D13" s="60">
        <v>9224</v>
      </c>
      <c r="E13" s="63">
        <v>2.2999999999999998</v>
      </c>
      <c r="F13" s="60">
        <v>9224</v>
      </c>
      <c r="G13" s="60">
        <v>0</v>
      </c>
      <c r="H13" s="67">
        <v>0</v>
      </c>
      <c r="I13" s="67">
        <v>2352</v>
      </c>
      <c r="J13" s="60">
        <v>5145</v>
      </c>
      <c r="K13" s="60">
        <f>147*2</f>
        <v>294</v>
      </c>
      <c r="L13" s="60"/>
      <c r="M13" s="60"/>
      <c r="N13" s="60"/>
      <c r="O13" s="60"/>
      <c r="P13" s="60"/>
      <c r="Q13" s="60"/>
      <c r="R13" s="60"/>
      <c r="S13" s="903">
        <f t="shared" si="0"/>
        <v>7791</v>
      </c>
      <c r="T13" s="904">
        <f t="shared" ref="T13:T23" si="1">G13*100/S13</f>
        <v>0</v>
      </c>
      <c r="U13" s="905">
        <f t="shared" ref="U13:U23" si="2">S13/D13</f>
        <v>0.84464440589765832</v>
      </c>
      <c r="V13" s="936"/>
      <c r="W13" s="936"/>
    </row>
    <row r="14" spans="1:23" ht="27">
      <c r="A14" s="945"/>
      <c r="B14" s="940" t="s">
        <v>88</v>
      </c>
      <c r="C14" s="909" t="s">
        <v>86</v>
      </c>
      <c r="D14" s="59">
        <v>26</v>
      </c>
      <c r="E14" s="59"/>
      <c r="F14" s="59"/>
      <c r="G14" s="61">
        <v>0</v>
      </c>
      <c r="H14" s="61">
        <v>0</v>
      </c>
      <c r="I14" s="61">
        <v>0</v>
      </c>
      <c r="J14" s="61">
        <v>0</v>
      </c>
      <c r="K14" s="61">
        <v>26</v>
      </c>
      <c r="L14" s="61"/>
      <c r="M14" s="61"/>
      <c r="N14" s="61"/>
      <c r="O14" s="61"/>
      <c r="P14" s="61"/>
      <c r="Q14" s="61"/>
      <c r="R14" s="61"/>
      <c r="S14" s="903">
        <f t="shared" si="0"/>
        <v>26</v>
      </c>
      <c r="T14" s="904">
        <f t="shared" si="1"/>
        <v>0</v>
      </c>
      <c r="U14" s="905">
        <f t="shared" si="2"/>
        <v>1</v>
      </c>
      <c r="V14" s="935" t="s">
        <v>42</v>
      </c>
      <c r="W14" s="937" t="s">
        <v>87</v>
      </c>
    </row>
    <row r="15" spans="1:23" ht="16.5">
      <c r="A15" s="945"/>
      <c r="B15" s="934"/>
      <c r="C15" s="62" t="s">
        <v>44</v>
      </c>
      <c r="D15" s="60">
        <v>9297</v>
      </c>
      <c r="E15" s="63">
        <v>2.2999999999999998</v>
      </c>
      <c r="F15" s="60">
        <v>9297</v>
      </c>
      <c r="G15" s="60">
        <v>0</v>
      </c>
      <c r="H15" s="67">
        <v>0</v>
      </c>
      <c r="I15" s="67">
        <v>0</v>
      </c>
      <c r="J15" s="60">
        <v>1762.5</v>
      </c>
      <c r="K15" s="60">
        <f>6783-K17-K13-K23</f>
        <v>5460</v>
      </c>
      <c r="L15" s="60"/>
      <c r="M15" s="60"/>
      <c r="N15" s="60"/>
      <c r="O15" s="60"/>
      <c r="P15" s="60"/>
      <c r="Q15" s="60"/>
      <c r="R15" s="60"/>
      <c r="S15" s="903">
        <f t="shared" si="0"/>
        <v>7222.5</v>
      </c>
      <c r="T15" s="904">
        <f t="shared" si="1"/>
        <v>0</v>
      </c>
      <c r="U15" s="905">
        <f t="shared" si="2"/>
        <v>0.77686350435624396</v>
      </c>
      <c r="V15" s="936"/>
      <c r="W15" s="936"/>
    </row>
    <row r="16" spans="1:23" ht="27">
      <c r="A16" s="945"/>
      <c r="B16" s="933" t="s">
        <v>89</v>
      </c>
      <c r="C16" s="909" t="s">
        <v>86</v>
      </c>
      <c r="D16" s="59">
        <v>26</v>
      </c>
      <c r="E16" s="60"/>
      <c r="F16" s="64"/>
      <c r="G16" s="65">
        <v>0</v>
      </c>
      <c r="H16" s="61">
        <v>0</v>
      </c>
      <c r="I16" s="61">
        <v>0</v>
      </c>
      <c r="J16" s="65">
        <v>0</v>
      </c>
      <c r="K16" s="65">
        <v>26</v>
      </c>
      <c r="L16" s="61"/>
      <c r="M16" s="65"/>
      <c r="N16" s="65"/>
      <c r="O16" s="61"/>
      <c r="P16" s="65"/>
      <c r="Q16" s="65"/>
      <c r="R16" s="65"/>
      <c r="S16" s="903">
        <f t="shared" si="0"/>
        <v>26</v>
      </c>
      <c r="T16" s="904">
        <f t="shared" si="1"/>
        <v>0</v>
      </c>
      <c r="U16" s="905">
        <f t="shared" si="2"/>
        <v>1</v>
      </c>
      <c r="V16" s="935" t="s">
        <v>42</v>
      </c>
      <c r="W16" s="937" t="s">
        <v>87</v>
      </c>
    </row>
    <row r="17" spans="1:23" ht="16.5">
      <c r="A17" s="945"/>
      <c r="B17" s="934"/>
      <c r="C17" s="62" t="s">
        <v>44</v>
      </c>
      <c r="D17" s="60">
        <v>1390</v>
      </c>
      <c r="E17" s="63">
        <v>2.2999999999999998</v>
      </c>
      <c r="F17" s="60">
        <v>1390</v>
      </c>
      <c r="G17" s="60">
        <v>0</v>
      </c>
      <c r="H17" s="67">
        <v>0</v>
      </c>
      <c r="I17" s="67">
        <v>0</v>
      </c>
      <c r="J17" s="60">
        <v>0</v>
      </c>
      <c r="K17" s="60">
        <v>147</v>
      </c>
      <c r="L17" s="60"/>
      <c r="M17" s="60"/>
      <c r="N17" s="60"/>
      <c r="O17" s="60"/>
      <c r="P17" s="60"/>
      <c r="Q17" s="60"/>
      <c r="R17" s="60"/>
      <c r="S17" s="903">
        <f t="shared" si="0"/>
        <v>147</v>
      </c>
      <c r="T17" s="904">
        <f t="shared" si="1"/>
        <v>0</v>
      </c>
      <c r="U17" s="905">
        <f t="shared" si="2"/>
        <v>0.10575539568345324</v>
      </c>
      <c r="V17" s="936"/>
      <c r="W17" s="936"/>
    </row>
    <row r="18" spans="1:23" ht="27">
      <c r="A18" s="945"/>
      <c r="B18" s="940" t="s">
        <v>90</v>
      </c>
      <c r="C18" s="909" t="s">
        <v>86</v>
      </c>
      <c r="D18" s="59">
        <v>26</v>
      </c>
      <c r="E18" s="60"/>
      <c r="F18" s="66"/>
      <c r="G18" s="61">
        <v>0</v>
      </c>
      <c r="H18" s="61">
        <v>0</v>
      </c>
      <c r="I18" s="61">
        <v>0</v>
      </c>
      <c r="J18" s="61">
        <v>0</v>
      </c>
      <c r="K18" s="61">
        <v>26</v>
      </c>
      <c r="L18" s="61"/>
      <c r="M18" s="61"/>
      <c r="N18" s="61"/>
      <c r="O18" s="61"/>
      <c r="P18" s="61"/>
      <c r="Q18" s="61"/>
      <c r="R18" s="61"/>
      <c r="S18" s="903">
        <f t="shared" si="0"/>
        <v>26</v>
      </c>
      <c r="T18" s="904">
        <f t="shared" si="1"/>
        <v>0</v>
      </c>
      <c r="U18" s="905">
        <f t="shared" si="2"/>
        <v>1</v>
      </c>
      <c r="V18" s="935" t="s">
        <v>42</v>
      </c>
      <c r="W18" s="937" t="s">
        <v>87</v>
      </c>
    </row>
    <row r="19" spans="1:23" ht="16.5">
      <c r="A19" s="945"/>
      <c r="B19" s="934"/>
      <c r="C19" s="62" t="s">
        <v>44</v>
      </c>
      <c r="D19" s="60">
        <v>4875.5</v>
      </c>
      <c r="E19" s="63">
        <v>2.2999999999999998</v>
      </c>
      <c r="F19" s="60">
        <v>4875.5</v>
      </c>
      <c r="G19" s="60">
        <v>0</v>
      </c>
      <c r="H19" s="67">
        <v>0</v>
      </c>
      <c r="I19" s="67">
        <v>0</v>
      </c>
      <c r="J19" s="60">
        <v>0</v>
      </c>
      <c r="K19" s="60">
        <v>200</v>
      </c>
      <c r="L19" s="60"/>
      <c r="M19" s="60"/>
      <c r="N19" s="60"/>
      <c r="O19" s="60"/>
      <c r="P19" s="60"/>
      <c r="Q19" s="60"/>
      <c r="R19" s="60"/>
      <c r="S19" s="903">
        <f t="shared" si="0"/>
        <v>200</v>
      </c>
      <c r="T19" s="904">
        <f t="shared" si="1"/>
        <v>0</v>
      </c>
      <c r="U19" s="905">
        <f t="shared" si="2"/>
        <v>4.1021433699107782E-2</v>
      </c>
      <c r="V19" s="936"/>
      <c r="W19" s="936"/>
    </row>
    <row r="20" spans="1:23" ht="27">
      <c r="A20" s="945"/>
      <c r="B20" s="933" t="s">
        <v>91</v>
      </c>
      <c r="C20" s="909" t="s">
        <v>86</v>
      </c>
      <c r="D20" s="59">
        <v>26</v>
      </c>
      <c r="E20" s="60"/>
      <c r="F20" s="60"/>
      <c r="G20" s="61">
        <v>0</v>
      </c>
      <c r="H20" s="61">
        <v>0</v>
      </c>
      <c r="I20" s="61">
        <v>0</v>
      </c>
      <c r="J20" s="61">
        <v>0</v>
      </c>
      <c r="K20" s="61">
        <v>26</v>
      </c>
      <c r="L20" s="61"/>
      <c r="M20" s="61"/>
      <c r="N20" s="61"/>
      <c r="O20" s="61"/>
      <c r="P20" s="61"/>
      <c r="Q20" s="61"/>
      <c r="R20" s="61"/>
      <c r="S20" s="903">
        <f t="shared" si="0"/>
        <v>26</v>
      </c>
      <c r="T20" s="904">
        <f t="shared" si="1"/>
        <v>0</v>
      </c>
      <c r="U20" s="905">
        <f t="shared" si="2"/>
        <v>1</v>
      </c>
      <c r="V20" s="935" t="s">
        <v>42</v>
      </c>
      <c r="W20" s="937" t="s">
        <v>87</v>
      </c>
    </row>
    <row r="21" spans="1:23" ht="16.5">
      <c r="A21" s="945"/>
      <c r="B21" s="934"/>
      <c r="C21" s="62" t="s">
        <v>44</v>
      </c>
      <c r="D21" s="60">
        <v>69679</v>
      </c>
      <c r="E21" s="63">
        <v>2.2999999999999998</v>
      </c>
      <c r="F21" s="60">
        <v>69679</v>
      </c>
      <c r="G21" s="60">
        <v>0</v>
      </c>
      <c r="H21" s="67">
        <v>0</v>
      </c>
      <c r="I21" s="67">
        <v>0</v>
      </c>
      <c r="J21" s="60">
        <v>24</v>
      </c>
      <c r="K21" s="60">
        <v>84</v>
      </c>
      <c r="L21" s="60"/>
      <c r="M21" s="60"/>
      <c r="N21" s="60"/>
      <c r="O21" s="60"/>
      <c r="P21" s="60"/>
      <c r="Q21" s="60"/>
      <c r="R21" s="60"/>
      <c r="S21" s="903">
        <f>SUM(H21:R21)</f>
        <v>108</v>
      </c>
      <c r="T21" s="904">
        <f t="shared" si="1"/>
        <v>0</v>
      </c>
      <c r="U21" s="905">
        <f t="shared" si="2"/>
        <v>1.5499648387606022E-3</v>
      </c>
      <c r="V21" s="936"/>
      <c r="W21" s="936"/>
    </row>
    <row r="22" spans="1:23" ht="27">
      <c r="A22" s="945"/>
      <c r="B22" s="938" t="s">
        <v>92</v>
      </c>
      <c r="C22" s="62" t="s">
        <v>86</v>
      </c>
      <c r="D22" s="59">
        <v>1</v>
      </c>
      <c r="E22" s="67"/>
      <c r="F22" s="67"/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/>
      <c r="M22" s="61"/>
      <c r="N22" s="61"/>
      <c r="O22" s="61"/>
      <c r="P22" s="61"/>
      <c r="Q22" s="61"/>
      <c r="R22" s="61"/>
      <c r="S22" s="903">
        <f t="shared" si="0"/>
        <v>0</v>
      </c>
      <c r="T22" s="904" t="e">
        <f t="shared" si="1"/>
        <v>#DIV/0!</v>
      </c>
      <c r="U22" s="905">
        <f t="shared" si="2"/>
        <v>0</v>
      </c>
      <c r="V22" s="935" t="s">
        <v>42</v>
      </c>
      <c r="W22" s="937" t="s">
        <v>87</v>
      </c>
    </row>
    <row r="23" spans="1:23" ht="16.5">
      <c r="A23" s="945"/>
      <c r="B23" s="939"/>
      <c r="C23" s="62" t="s">
        <v>44</v>
      </c>
      <c r="D23" s="69">
        <v>21508.5</v>
      </c>
      <c r="E23" s="68">
        <v>2.2999999999999998</v>
      </c>
      <c r="F23" s="913">
        <v>21508.5</v>
      </c>
      <c r="G23" s="913">
        <v>0</v>
      </c>
      <c r="H23" s="913">
        <v>0</v>
      </c>
      <c r="I23" s="913">
        <v>0</v>
      </c>
      <c r="J23" s="60">
        <v>5544.93</v>
      </c>
      <c r="K23" s="60">
        <f>147*6</f>
        <v>882</v>
      </c>
      <c r="L23" s="67"/>
      <c r="M23" s="67"/>
      <c r="N23" s="67"/>
      <c r="O23" s="67"/>
      <c r="P23" s="67"/>
      <c r="Q23" s="67"/>
      <c r="R23" s="67"/>
      <c r="S23" s="903">
        <f t="shared" si="0"/>
        <v>6426.93</v>
      </c>
      <c r="T23" s="904">
        <f t="shared" si="1"/>
        <v>0</v>
      </c>
      <c r="U23" s="905">
        <f t="shared" si="2"/>
        <v>0.29880884301555199</v>
      </c>
      <c r="V23" s="936"/>
      <c r="W23" s="936"/>
    </row>
    <row r="24" spans="1:23">
      <c r="A24" s="945"/>
      <c r="B24" s="70"/>
      <c r="C24" s="59"/>
      <c r="D24" s="59"/>
      <c r="E24" s="59"/>
      <c r="F24" s="69">
        <v>115974</v>
      </c>
      <c r="G24" s="69">
        <v>0</v>
      </c>
      <c r="H24" s="69">
        <v>0</v>
      </c>
      <c r="I24" s="69">
        <f>I23+I21+I19+I17+I15+I13</f>
        <v>2352</v>
      </c>
      <c r="J24" s="69">
        <f>J23+J21+J19+J17+J15+J13</f>
        <v>12476.43</v>
      </c>
      <c r="K24" s="69">
        <f>K23+K21+K19+K17+K15+K13</f>
        <v>7067</v>
      </c>
      <c r="L24" s="69">
        <v>7067</v>
      </c>
      <c r="M24" s="69"/>
      <c r="N24" s="69"/>
      <c r="O24" s="69"/>
      <c r="P24" s="69"/>
      <c r="Q24" s="69"/>
      <c r="R24" s="69"/>
      <c r="S24" s="59"/>
      <c r="T24" s="59"/>
    </row>
  </sheetData>
  <mergeCells count="32">
    <mergeCell ref="B22:B23"/>
    <mergeCell ref="V22:V23"/>
    <mergeCell ref="W22:W23"/>
    <mergeCell ref="A12:A24"/>
    <mergeCell ref="B12:B13"/>
    <mergeCell ref="V12:V13"/>
    <mergeCell ref="W12:W13"/>
    <mergeCell ref="B14:B15"/>
    <mergeCell ref="V14:V15"/>
    <mergeCell ref="W14:W15"/>
    <mergeCell ref="B16:B17"/>
    <mergeCell ref="V16:V17"/>
    <mergeCell ref="W16:W17"/>
    <mergeCell ref="B18:B19"/>
    <mergeCell ref="V18:V19"/>
    <mergeCell ref="W18:W19"/>
    <mergeCell ref="B20:B21"/>
    <mergeCell ref="V20:V21"/>
    <mergeCell ref="W20:W21"/>
    <mergeCell ref="A4:W4"/>
    <mergeCell ref="A5:W5"/>
    <mergeCell ref="T7:U7"/>
    <mergeCell ref="A10:A11"/>
    <mergeCell ref="B10:B11"/>
    <mergeCell ref="C10:D10"/>
    <mergeCell ref="E10:E11"/>
    <mergeCell ref="F10:F11"/>
    <mergeCell ref="G10:R10"/>
    <mergeCell ref="S10:S11"/>
    <mergeCell ref="T10:U10"/>
    <mergeCell ref="V10:V11"/>
    <mergeCell ref="W10:W11"/>
  </mergeCells>
  <pageMargins left="0.7" right="0.7" top="0.75" bottom="0.75" header="0.3" footer="0.3"/>
  <pageSetup paperSize="9" scale="66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384A5-A011-43A8-8D33-9EAEFF6501F4}">
  <sheetPr>
    <tabColor theme="5" tint="-0.249977111117893"/>
  </sheetPr>
  <dimension ref="A1:W24"/>
  <sheetViews>
    <sheetView view="pageBreakPreview" topLeftCell="A7" zoomScale="136" zoomScaleNormal="100" zoomScaleSheetLayoutView="136" workbookViewId="0">
      <selection activeCell="N18" sqref="N18"/>
    </sheetView>
  </sheetViews>
  <sheetFormatPr baseColWidth="10" defaultRowHeight="15"/>
  <cols>
    <col min="2" max="2" width="20.7109375" customWidth="1"/>
    <col min="3" max="3" width="14.42578125" customWidth="1"/>
    <col min="5" max="5" width="5.28515625" customWidth="1"/>
    <col min="6" max="6" width="9.42578125" customWidth="1"/>
    <col min="7" max="7" width="6.28515625" customWidth="1"/>
    <col min="8" max="8" width="5" customWidth="1"/>
    <col min="9" max="9" width="9.140625" customWidth="1"/>
    <col min="10" max="10" width="8.5703125" customWidth="1"/>
    <col min="11" max="11" width="4.140625" customWidth="1"/>
    <col min="12" max="18" width="4" customWidth="1"/>
  </cols>
  <sheetData>
    <row r="1" spans="1:23">
      <c r="A1" s="895" t="s">
        <v>1991</v>
      </c>
      <c r="B1" s="895"/>
      <c r="C1" s="895"/>
      <c r="D1" s="895"/>
      <c r="E1" s="895"/>
      <c r="F1" s="895"/>
      <c r="G1" s="895"/>
      <c r="H1" s="895"/>
      <c r="I1" s="895"/>
      <c r="J1" s="895"/>
      <c r="K1" s="895"/>
      <c r="L1" s="895"/>
      <c r="M1" s="895"/>
      <c r="N1" s="895"/>
      <c r="O1" s="895"/>
      <c r="P1" s="895"/>
      <c r="Q1" s="895"/>
      <c r="R1" s="895"/>
      <c r="S1" s="895"/>
      <c r="T1" s="895"/>
      <c r="U1" s="895"/>
      <c r="V1" s="895"/>
      <c r="W1" s="895"/>
    </row>
    <row r="2" spans="1:23">
      <c r="A2" s="895" t="s">
        <v>1992</v>
      </c>
      <c r="B2" s="896"/>
      <c r="C2" s="895"/>
      <c r="D2" s="895"/>
      <c r="E2" s="895"/>
      <c r="F2" s="895"/>
      <c r="G2" s="895"/>
      <c r="H2" s="895"/>
      <c r="I2" s="895"/>
      <c r="J2" s="895"/>
      <c r="K2" s="895"/>
      <c r="L2" s="895"/>
      <c r="M2" s="895"/>
      <c r="N2" s="895"/>
      <c r="O2" s="895"/>
      <c r="P2" s="895"/>
      <c r="Q2" s="895"/>
      <c r="R2" s="895"/>
      <c r="S2" s="895"/>
      <c r="T2" s="895"/>
      <c r="U2" s="895"/>
      <c r="V2" s="895"/>
      <c r="W2" s="895"/>
    </row>
    <row r="3" spans="1:23">
      <c r="A3" s="895" t="s">
        <v>0</v>
      </c>
      <c r="B3" s="897"/>
      <c r="C3" s="895"/>
      <c r="D3" s="895"/>
      <c r="E3" s="895"/>
      <c r="F3" s="895"/>
      <c r="G3" s="895"/>
      <c r="H3" s="895"/>
      <c r="I3" s="895"/>
      <c r="J3" s="895"/>
      <c r="K3" s="895"/>
      <c r="L3" s="895"/>
      <c r="M3" s="895"/>
      <c r="N3" s="895"/>
      <c r="O3" s="895"/>
      <c r="P3" s="895"/>
      <c r="Q3" s="895"/>
      <c r="R3" s="895"/>
      <c r="S3" s="895"/>
      <c r="T3" s="895"/>
      <c r="U3" s="895"/>
      <c r="V3" s="895"/>
      <c r="W3" s="895"/>
    </row>
    <row r="4" spans="1:23" ht="20.25">
      <c r="A4" s="948" t="s">
        <v>1993</v>
      </c>
      <c r="B4" s="949"/>
      <c r="C4" s="949"/>
      <c r="D4" s="949"/>
      <c r="E4" s="949"/>
      <c r="F4" s="949"/>
      <c r="G4" s="949"/>
      <c r="H4" s="949"/>
      <c r="I4" s="949"/>
      <c r="J4" s="949"/>
      <c r="K4" s="949"/>
      <c r="L4" s="949"/>
      <c r="M4" s="949"/>
      <c r="N4" s="949"/>
      <c r="O4" s="949"/>
      <c r="P4" s="949"/>
      <c r="Q4" s="949"/>
      <c r="R4" s="949"/>
      <c r="S4" s="949"/>
      <c r="T4" s="949"/>
      <c r="U4" s="949"/>
      <c r="V4" s="949"/>
      <c r="W4" s="949"/>
    </row>
    <row r="5" spans="1:23" ht="21">
      <c r="A5" s="948" t="s">
        <v>2007</v>
      </c>
      <c r="B5" s="950"/>
      <c r="C5" s="950"/>
      <c r="D5" s="950"/>
      <c r="E5" s="950"/>
      <c r="F5" s="950"/>
      <c r="G5" s="950"/>
      <c r="H5" s="950"/>
      <c r="I5" s="950"/>
      <c r="J5" s="950"/>
      <c r="K5" s="950"/>
      <c r="L5" s="950"/>
      <c r="M5" s="950"/>
      <c r="N5" s="950"/>
      <c r="O5" s="950"/>
      <c r="P5" s="950"/>
      <c r="Q5" s="950"/>
      <c r="R5" s="950"/>
      <c r="S5" s="950"/>
      <c r="T5" s="950"/>
      <c r="U5" s="950"/>
      <c r="V5" s="950"/>
      <c r="W5" s="950"/>
    </row>
    <row r="6" spans="1:23" ht="15.75">
      <c r="A6" s="898" t="s">
        <v>1994</v>
      </c>
      <c r="V6" s="895"/>
      <c r="W6" s="895"/>
    </row>
    <row r="7" spans="1:23">
      <c r="A7" s="899" t="s">
        <v>1995</v>
      </c>
      <c r="T7" s="951" t="s">
        <v>2001</v>
      </c>
      <c r="U7" s="949"/>
      <c r="V7" s="895"/>
      <c r="W7" s="895"/>
    </row>
    <row r="8" spans="1:23">
      <c r="A8" s="900" t="s">
        <v>1996</v>
      </c>
      <c r="B8" s="901"/>
      <c r="C8" s="901"/>
      <c r="D8" s="901"/>
      <c r="E8" s="901"/>
      <c r="F8" s="901"/>
      <c r="G8" s="901"/>
      <c r="H8" s="901"/>
      <c r="I8" s="901"/>
      <c r="J8" s="901"/>
      <c r="K8" s="901"/>
      <c r="L8" s="901"/>
      <c r="M8" s="901"/>
      <c r="N8" s="901"/>
      <c r="O8" s="901"/>
      <c r="P8" s="901"/>
      <c r="Q8" s="901"/>
      <c r="R8" s="901"/>
      <c r="S8" s="901"/>
      <c r="T8" s="901"/>
      <c r="U8" s="901"/>
      <c r="V8" s="895"/>
      <c r="W8" s="895"/>
    </row>
    <row r="10" spans="1:23" ht="28.5" customHeight="1">
      <c r="A10" s="943" t="s">
        <v>17</v>
      </c>
      <c r="B10" s="943" t="s">
        <v>84</v>
      </c>
      <c r="C10" s="952" t="s">
        <v>19</v>
      </c>
      <c r="D10" s="953"/>
      <c r="E10" s="943" t="s">
        <v>20</v>
      </c>
      <c r="F10" s="943" t="s">
        <v>21</v>
      </c>
      <c r="G10" s="952" t="s">
        <v>22</v>
      </c>
      <c r="H10" s="954"/>
      <c r="I10" s="954"/>
      <c r="J10" s="954"/>
      <c r="K10" s="954"/>
      <c r="L10" s="954"/>
      <c r="M10" s="954"/>
      <c r="N10" s="954"/>
      <c r="O10" s="954"/>
      <c r="P10" s="954"/>
      <c r="Q10" s="954"/>
      <c r="R10" s="953"/>
      <c r="S10" s="955" t="s">
        <v>58</v>
      </c>
      <c r="T10" s="941" t="s">
        <v>1997</v>
      </c>
      <c r="U10" s="942"/>
      <c r="V10" s="943" t="s">
        <v>23</v>
      </c>
      <c r="W10" s="943" t="s">
        <v>24</v>
      </c>
    </row>
    <row r="11" spans="1:23" ht="40.5">
      <c r="A11" s="936"/>
      <c r="B11" s="936"/>
      <c r="C11" s="43" t="s">
        <v>25</v>
      </c>
      <c r="D11" s="43" t="s">
        <v>26</v>
      </c>
      <c r="E11" s="936"/>
      <c r="F11" s="936"/>
      <c r="G11" s="43" t="s">
        <v>27</v>
      </c>
      <c r="H11" s="43" t="s">
        <v>28</v>
      </c>
      <c r="I11" s="43" t="s">
        <v>29</v>
      </c>
      <c r="J11" s="43" t="s">
        <v>30</v>
      </c>
      <c r="K11" s="43" t="s">
        <v>31</v>
      </c>
      <c r="L11" s="43" t="s">
        <v>32</v>
      </c>
      <c r="M11" s="43" t="s">
        <v>33</v>
      </c>
      <c r="N11" s="43" t="s">
        <v>34</v>
      </c>
      <c r="O11" s="43" t="s">
        <v>35</v>
      </c>
      <c r="P11" s="43" t="s">
        <v>36</v>
      </c>
      <c r="Q11" s="43" t="s">
        <v>37</v>
      </c>
      <c r="R11" s="43" t="s">
        <v>38</v>
      </c>
      <c r="S11" s="934"/>
      <c r="T11" s="902" t="s">
        <v>2008</v>
      </c>
      <c r="U11" s="902" t="s">
        <v>1999</v>
      </c>
      <c r="V11" s="936"/>
      <c r="W11" s="936"/>
    </row>
    <row r="12" spans="1:23" ht="27">
      <c r="A12" s="944" t="s">
        <v>85</v>
      </c>
      <c r="B12" s="946" t="s">
        <v>2004</v>
      </c>
      <c r="C12" s="909" t="s">
        <v>86</v>
      </c>
      <c r="D12" s="59">
        <v>26</v>
      </c>
      <c r="E12" s="60"/>
      <c r="F12" s="60"/>
      <c r="G12" s="61">
        <v>0</v>
      </c>
      <c r="H12" s="61">
        <v>0</v>
      </c>
      <c r="I12" s="61">
        <v>0</v>
      </c>
      <c r="J12" s="61">
        <v>0</v>
      </c>
      <c r="K12" s="61">
        <v>26</v>
      </c>
      <c r="L12" s="61"/>
      <c r="M12" s="61"/>
      <c r="N12" s="61"/>
      <c r="O12" s="61"/>
      <c r="P12" s="61"/>
      <c r="Q12" s="61"/>
      <c r="R12" s="61"/>
      <c r="S12" s="903">
        <f t="shared" ref="S12:S23" si="0">SUM(H12:R12)</f>
        <v>26</v>
      </c>
      <c r="T12" s="904">
        <f>G12*100/S12</f>
        <v>0</v>
      </c>
      <c r="U12" s="905">
        <f>S12/D12</f>
        <v>1</v>
      </c>
      <c r="V12" s="935" t="s">
        <v>42</v>
      </c>
      <c r="W12" s="937" t="s">
        <v>87</v>
      </c>
    </row>
    <row r="13" spans="1:23" ht="16.5">
      <c r="A13" s="945"/>
      <c r="B13" s="947"/>
      <c r="C13" s="62" t="s">
        <v>44</v>
      </c>
      <c r="D13" s="60">
        <v>9224</v>
      </c>
      <c r="E13" s="63">
        <v>2.2999999999999998</v>
      </c>
      <c r="F13" s="60">
        <v>9224</v>
      </c>
      <c r="G13" s="60">
        <v>0</v>
      </c>
      <c r="H13" s="67">
        <v>0</v>
      </c>
      <c r="I13" s="67">
        <v>2352</v>
      </c>
      <c r="J13" s="60">
        <v>5145</v>
      </c>
      <c r="K13" s="60"/>
      <c r="L13" s="60"/>
      <c r="M13" s="60"/>
      <c r="N13" s="60"/>
      <c r="O13" s="60"/>
      <c r="P13" s="60"/>
      <c r="Q13" s="60"/>
      <c r="R13" s="60"/>
      <c r="S13" s="903">
        <f t="shared" si="0"/>
        <v>7497</v>
      </c>
      <c r="T13" s="904">
        <f t="shared" ref="T13:T23" si="1">G13*100/S13</f>
        <v>0</v>
      </c>
      <c r="U13" s="905">
        <f t="shared" ref="U13:U23" si="2">S13/D13</f>
        <v>0.81277103209019952</v>
      </c>
      <c r="V13" s="936"/>
      <c r="W13" s="936"/>
    </row>
    <row r="14" spans="1:23" ht="27">
      <c r="A14" s="945"/>
      <c r="B14" s="940" t="s">
        <v>88</v>
      </c>
      <c r="C14" s="909" t="s">
        <v>86</v>
      </c>
      <c r="D14" s="59">
        <v>26</v>
      </c>
      <c r="E14" s="59"/>
      <c r="F14" s="59"/>
      <c r="G14" s="61">
        <v>0</v>
      </c>
      <c r="H14" s="61">
        <v>0</v>
      </c>
      <c r="I14" s="61">
        <v>0</v>
      </c>
      <c r="J14" s="61">
        <v>0</v>
      </c>
      <c r="K14" s="61">
        <v>26</v>
      </c>
      <c r="L14" s="61"/>
      <c r="M14" s="61"/>
      <c r="N14" s="61"/>
      <c r="O14" s="61"/>
      <c r="P14" s="61"/>
      <c r="Q14" s="61"/>
      <c r="R14" s="61"/>
      <c r="S14" s="903">
        <f t="shared" si="0"/>
        <v>26</v>
      </c>
      <c r="T14" s="904">
        <f t="shared" si="1"/>
        <v>0</v>
      </c>
      <c r="U14" s="905">
        <f t="shared" si="2"/>
        <v>1</v>
      </c>
      <c r="V14" s="935" t="s">
        <v>42</v>
      </c>
      <c r="W14" s="937" t="s">
        <v>87</v>
      </c>
    </row>
    <row r="15" spans="1:23" ht="16.5">
      <c r="A15" s="945"/>
      <c r="B15" s="934"/>
      <c r="C15" s="62" t="s">
        <v>44</v>
      </c>
      <c r="D15" s="60">
        <v>9297</v>
      </c>
      <c r="E15" s="63">
        <v>2.2999999999999998</v>
      </c>
      <c r="F15" s="60">
        <v>9297</v>
      </c>
      <c r="G15" s="60">
        <v>0</v>
      </c>
      <c r="H15" s="67">
        <v>0</v>
      </c>
      <c r="I15" s="67">
        <v>0</v>
      </c>
      <c r="J15" s="60">
        <v>1762.5</v>
      </c>
      <c r="K15" s="60"/>
      <c r="L15" s="60"/>
      <c r="M15" s="60"/>
      <c r="N15" s="60"/>
      <c r="O15" s="60"/>
      <c r="P15" s="60"/>
      <c r="Q15" s="60"/>
      <c r="R15" s="60"/>
      <c r="S15" s="903">
        <f t="shared" si="0"/>
        <v>1762.5</v>
      </c>
      <c r="T15" s="904">
        <f t="shared" si="1"/>
        <v>0</v>
      </c>
      <c r="U15" s="905">
        <f t="shared" si="2"/>
        <v>0.18957728299451435</v>
      </c>
      <c r="V15" s="936"/>
      <c r="W15" s="936"/>
    </row>
    <row r="16" spans="1:23" ht="27">
      <c r="A16" s="945"/>
      <c r="B16" s="933" t="s">
        <v>89</v>
      </c>
      <c r="C16" s="909" t="s">
        <v>86</v>
      </c>
      <c r="D16" s="59">
        <v>26</v>
      </c>
      <c r="E16" s="60"/>
      <c r="F16" s="64"/>
      <c r="G16" s="65">
        <v>0</v>
      </c>
      <c r="H16" s="61">
        <v>0</v>
      </c>
      <c r="I16" s="61">
        <v>0</v>
      </c>
      <c r="J16" s="65">
        <v>0</v>
      </c>
      <c r="K16" s="65">
        <v>26</v>
      </c>
      <c r="L16" s="61"/>
      <c r="M16" s="65"/>
      <c r="N16" s="65"/>
      <c r="O16" s="61"/>
      <c r="P16" s="65"/>
      <c r="Q16" s="65"/>
      <c r="R16" s="65"/>
      <c r="S16" s="903">
        <f t="shared" si="0"/>
        <v>26</v>
      </c>
      <c r="T16" s="904">
        <f t="shared" si="1"/>
        <v>0</v>
      </c>
      <c r="U16" s="905">
        <f t="shared" si="2"/>
        <v>1</v>
      </c>
      <c r="V16" s="935" t="s">
        <v>42</v>
      </c>
      <c r="W16" s="937" t="s">
        <v>87</v>
      </c>
    </row>
    <row r="17" spans="1:23" ht="16.5">
      <c r="A17" s="945"/>
      <c r="B17" s="934"/>
      <c r="C17" s="62" t="s">
        <v>44</v>
      </c>
      <c r="D17" s="60">
        <v>1390</v>
      </c>
      <c r="E17" s="63">
        <v>2.2999999999999998</v>
      </c>
      <c r="F17" s="60">
        <v>1390</v>
      </c>
      <c r="G17" s="60">
        <v>0</v>
      </c>
      <c r="H17" s="67">
        <v>0</v>
      </c>
      <c r="I17" s="67">
        <v>0</v>
      </c>
      <c r="J17" s="60">
        <v>0</v>
      </c>
      <c r="K17" s="60"/>
      <c r="L17" s="60"/>
      <c r="M17" s="60"/>
      <c r="N17" s="60"/>
      <c r="O17" s="60"/>
      <c r="P17" s="60"/>
      <c r="Q17" s="60"/>
      <c r="R17" s="60"/>
      <c r="S17" s="903">
        <f t="shared" si="0"/>
        <v>0</v>
      </c>
      <c r="T17" s="904" t="e">
        <f t="shared" si="1"/>
        <v>#DIV/0!</v>
      </c>
      <c r="U17" s="905">
        <f t="shared" si="2"/>
        <v>0</v>
      </c>
      <c r="V17" s="936"/>
      <c r="W17" s="936"/>
    </row>
    <row r="18" spans="1:23" ht="27">
      <c r="A18" s="945"/>
      <c r="B18" s="940" t="s">
        <v>90</v>
      </c>
      <c r="C18" s="909" t="s">
        <v>86</v>
      </c>
      <c r="D18" s="59">
        <v>26</v>
      </c>
      <c r="E18" s="60"/>
      <c r="F18" s="66"/>
      <c r="G18" s="61">
        <v>0</v>
      </c>
      <c r="H18" s="61">
        <v>0</v>
      </c>
      <c r="I18" s="61">
        <v>0</v>
      </c>
      <c r="J18" s="61">
        <v>0</v>
      </c>
      <c r="K18" s="61">
        <v>26</v>
      </c>
      <c r="L18" s="61"/>
      <c r="M18" s="61"/>
      <c r="N18" s="61"/>
      <c r="O18" s="61"/>
      <c r="P18" s="61"/>
      <c r="Q18" s="61"/>
      <c r="R18" s="61"/>
      <c r="S18" s="903">
        <f t="shared" si="0"/>
        <v>26</v>
      </c>
      <c r="T18" s="904">
        <f t="shared" si="1"/>
        <v>0</v>
      </c>
      <c r="U18" s="905">
        <f t="shared" si="2"/>
        <v>1</v>
      </c>
      <c r="V18" s="935" t="s">
        <v>42</v>
      </c>
      <c r="W18" s="937" t="s">
        <v>87</v>
      </c>
    </row>
    <row r="19" spans="1:23" ht="16.5">
      <c r="A19" s="945"/>
      <c r="B19" s="934"/>
      <c r="C19" s="62" t="s">
        <v>44</v>
      </c>
      <c r="D19" s="60">
        <v>4875.5</v>
      </c>
      <c r="E19" s="63">
        <v>2.2999999999999998</v>
      </c>
      <c r="F19" s="60">
        <v>4875.5</v>
      </c>
      <c r="G19" s="60">
        <v>0</v>
      </c>
      <c r="H19" s="67">
        <v>0</v>
      </c>
      <c r="I19" s="67">
        <v>0</v>
      </c>
      <c r="J19" s="60">
        <v>0</v>
      </c>
      <c r="K19" s="60"/>
      <c r="L19" s="60"/>
      <c r="M19" s="60"/>
      <c r="N19" s="60"/>
      <c r="O19" s="60"/>
      <c r="P19" s="60"/>
      <c r="Q19" s="60"/>
      <c r="R19" s="60"/>
      <c r="S19" s="903">
        <f t="shared" si="0"/>
        <v>0</v>
      </c>
      <c r="T19" s="904" t="e">
        <f t="shared" si="1"/>
        <v>#DIV/0!</v>
      </c>
      <c r="U19" s="905">
        <f t="shared" si="2"/>
        <v>0</v>
      </c>
      <c r="V19" s="936"/>
      <c r="W19" s="936"/>
    </row>
    <row r="20" spans="1:23" ht="27">
      <c r="A20" s="945"/>
      <c r="B20" s="933" t="s">
        <v>91</v>
      </c>
      <c r="C20" s="909" t="s">
        <v>86</v>
      </c>
      <c r="D20" s="59">
        <v>26</v>
      </c>
      <c r="E20" s="60"/>
      <c r="F20" s="60"/>
      <c r="G20" s="61">
        <v>0</v>
      </c>
      <c r="H20" s="61">
        <v>0</v>
      </c>
      <c r="I20" s="61">
        <v>0</v>
      </c>
      <c r="J20" s="61">
        <v>0</v>
      </c>
      <c r="K20" s="61">
        <v>26</v>
      </c>
      <c r="L20" s="61"/>
      <c r="M20" s="61"/>
      <c r="N20" s="61"/>
      <c r="O20" s="61"/>
      <c r="P20" s="61"/>
      <c r="Q20" s="61"/>
      <c r="R20" s="61"/>
      <c r="S20" s="903">
        <f t="shared" si="0"/>
        <v>26</v>
      </c>
      <c r="T20" s="904">
        <f t="shared" si="1"/>
        <v>0</v>
      </c>
      <c r="U20" s="905">
        <f t="shared" si="2"/>
        <v>1</v>
      </c>
      <c r="V20" s="935" t="s">
        <v>42</v>
      </c>
      <c r="W20" s="937" t="s">
        <v>87</v>
      </c>
    </row>
    <row r="21" spans="1:23" ht="16.5">
      <c r="A21" s="945"/>
      <c r="B21" s="934"/>
      <c r="C21" s="62" t="s">
        <v>44</v>
      </c>
      <c r="D21" s="60">
        <v>69679</v>
      </c>
      <c r="E21" s="63">
        <v>2.2999999999999998</v>
      </c>
      <c r="F21" s="60">
        <v>69679</v>
      </c>
      <c r="G21" s="60">
        <v>0</v>
      </c>
      <c r="H21" s="67">
        <v>0</v>
      </c>
      <c r="I21" s="67">
        <v>0</v>
      </c>
      <c r="J21" s="60">
        <v>24</v>
      </c>
      <c r="K21" s="60"/>
      <c r="L21" s="60"/>
      <c r="M21" s="60"/>
      <c r="N21" s="60"/>
      <c r="O21" s="60"/>
      <c r="P21" s="60"/>
      <c r="Q21" s="60"/>
      <c r="R21" s="60"/>
      <c r="S21" s="903">
        <f t="shared" si="0"/>
        <v>24</v>
      </c>
      <c r="T21" s="904">
        <f t="shared" si="1"/>
        <v>0</v>
      </c>
      <c r="U21" s="905">
        <f t="shared" si="2"/>
        <v>3.444366308356894E-4</v>
      </c>
      <c r="V21" s="936"/>
      <c r="W21" s="936"/>
    </row>
    <row r="22" spans="1:23" ht="27">
      <c r="A22" s="945"/>
      <c r="B22" s="938" t="s">
        <v>92</v>
      </c>
      <c r="C22" s="62" t="s">
        <v>86</v>
      </c>
      <c r="D22" s="59">
        <v>1</v>
      </c>
      <c r="E22" s="67"/>
      <c r="F22" s="67"/>
      <c r="G22" s="61">
        <v>0</v>
      </c>
      <c r="H22" s="61">
        <v>0</v>
      </c>
      <c r="I22" s="61">
        <v>0</v>
      </c>
      <c r="J22" s="61">
        <v>0</v>
      </c>
      <c r="K22" s="61">
        <v>0</v>
      </c>
      <c r="L22" s="61"/>
      <c r="M22" s="61"/>
      <c r="N22" s="61"/>
      <c r="O22" s="61"/>
      <c r="P22" s="61"/>
      <c r="Q22" s="61"/>
      <c r="R22" s="61"/>
      <c r="S22" s="903">
        <f t="shared" si="0"/>
        <v>0</v>
      </c>
      <c r="T22" s="904" t="e">
        <f t="shared" si="1"/>
        <v>#DIV/0!</v>
      </c>
      <c r="U22" s="905">
        <f t="shared" si="2"/>
        <v>0</v>
      </c>
      <c r="V22" s="935" t="s">
        <v>42</v>
      </c>
      <c r="W22" s="937" t="s">
        <v>87</v>
      </c>
    </row>
    <row r="23" spans="1:23" ht="16.5">
      <c r="A23" s="945"/>
      <c r="B23" s="939"/>
      <c r="C23" s="62" t="s">
        <v>44</v>
      </c>
      <c r="D23" s="69">
        <v>21508.5</v>
      </c>
      <c r="E23" s="68">
        <v>2.2999999999999998</v>
      </c>
      <c r="F23" s="913">
        <v>21508.5</v>
      </c>
      <c r="G23" s="913">
        <v>0</v>
      </c>
      <c r="H23" s="913">
        <v>0</v>
      </c>
      <c r="I23" s="913">
        <v>0</v>
      </c>
      <c r="J23" s="913">
        <v>5544.93</v>
      </c>
      <c r="K23" s="67"/>
      <c r="L23" s="67"/>
      <c r="M23" s="67"/>
      <c r="N23" s="67"/>
      <c r="O23" s="67"/>
      <c r="P23" s="67"/>
      <c r="Q23" s="67"/>
      <c r="R23" s="67"/>
      <c r="S23" s="903">
        <f t="shared" si="0"/>
        <v>5544.93</v>
      </c>
      <c r="T23" s="904">
        <f t="shared" si="1"/>
        <v>0</v>
      </c>
      <c r="U23" s="905">
        <f t="shared" si="2"/>
        <v>0.25780179928865332</v>
      </c>
      <c r="V23" s="936"/>
      <c r="W23" s="936"/>
    </row>
    <row r="24" spans="1:23">
      <c r="A24" s="945"/>
      <c r="B24" s="70"/>
      <c r="C24" s="59"/>
      <c r="D24" s="59"/>
      <c r="E24" s="59"/>
      <c r="F24" s="69">
        <v>115974</v>
      </c>
      <c r="G24" s="69">
        <v>0</v>
      </c>
      <c r="H24" s="69">
        <v>0</v>
      </c>
      <c r="I24" s="69">
        <f>I23+I21+I19+I17+I15+I13</f>
        <v>2352</v>
      </c>
      <c r="J24" s="69">
        <f>J23+J21+J19+J17+J15+J13</f>
        <v>12476.43</v>
      </c>
      <c r="K24" s="69"/>
      <c r="L24" s="69"/>
      <c r="M24" s="69"/>
      <c r="N24" s="69"/>
      <c r="O24" s="69"/>
      <c r="P24" s="69"/>
      <c r="Q24" s="69"/>
      <c r="R24" s="69"/>
      <c r="S24" s="59"/>
      <c r="T24" s="59"/>
    </row>
  </sheetData>
  <mergeCells count="32">
    <mergeCell ref="B22:B23"/>
    <mergeCell ref="V22:V23"/>
    <mergeCell ref="W22:W23"/>
    <mergeCell ref="A12:A24"/>
    <mergeCell ref="B12:B13"/>
    <mergeCell ref="V12:V13"/>
    <mergeCell ref="W12:W13"/>
    <mergeCell ref="B14:B15"/>
    <mergeCell ref="V14:V15"/>
    <mergeCell ref="W14:W15"/>
    <mergeCell ref="B16:B17"/>
    <mergeCell ref="V16:V17"/>
    <mergeCell ref="W16:W17"/>
    <mergeCell ref="B18:B19"/>
    <mergeCell ref="V18:V19"/>
    <mergeCell ref="W18:W19"/>
    <mergeCell ref="B20:B21"/>
    <mergeCell ref="V20:V21"/>
    <mergeCell ref="W20:W21"/>
    <mergeCell ref="A4:W4"/>
    <mergeCell ref="A5:W5"/>
    <mergeCell ref="T7:U7"/>
    <mergeCell ref="A10:A11"/>
    <mergeCell ref="B10:B11"/>
    <mergeCell ref="C10:D10"/>
    <mergeCell ref="E10:E11"/>
    <mergeCell ref="F10:F11"/>
    <mergeCell ref="G10:R10"/>
    <mergeCell ref="S10:S11"/>
    <mergeCell ref="T10:U10"/>
    <mergeCell ref="V10:V11"/>
    <mergeCell ref="W10:W11"/>
  </mergeCells>
  <pageMargins left="0.7" right="0.7" top="0.75" bottom="0.75" header="0.3" footer="0.3"/>
  <pageSetup paperSize="9" scale="30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CA682-B8F4-4C58-B5AA-44D96C826C47}">
  <sheetPr>
    <tabColor theme="5" tint="-0.249977111117893"/>
  </sheetPr>
  <dimension ref="A1:W24"/>
  <sheetViews>
    <sheetView view="pageBreakPreview" topLeftCell="D7" zoomScale="136" zoomScaleNormal="100" zoomScaleSheetLayoutView="136" workbookViewId="0">
      <selection activeCell="J17" sqref="J17"/>
    </sheetView>
  </sheetViews>
  <sheetFormatPr baseColWidth="10" defaultRowHeight="15"/>
  <cols>
    <col min="2" max="2" width="20.7109375" customWidth="1"/>
    <col min="3" max="3" width="16.140625" customWidth="1"/>
    <col min="5" max="5" width="5.28515625" customWidth="1"/>
    <col min="6" max="6" width="10" customWidth="1"/>
    <col min="7" max="7" width="6.28515625" customWidth="1"/>
    <col min="8" max="8" width="5" customWidth="1"/>
    <col min="9" max="9" width="9.140625" customWidth="1"/>
    <col min="10" max="10" width="7.7109375" customWidth="1"/>
    <col min="11" max="18" width="4" customWidth="1"/>
  </cols>
  <sheetData>
    <row r="1" spans="1:23">
      <c r="A1" s="895" t="s">
        <v>1991</v>
      </c>
      <c r="B1" s="895"/>
      <c r="C1" s="895"/>
      <c r="D1" s="895"/>
      <c r="E1" s="895"/>
      <c r="F1" s="895"/>
      <c r="G1" s="895"/>
      <c r="H1" s="895"/>
      <c r="I1" s="895"/>
      <c r="J1" s="895"/>
      <c r="K1" s="895"/>
      <c r="L1" s="895"/>
      <c r="M1" s="895"/>
      <c r="N1" s="895"/>
      <c r="O1" s="895"/>
      <c r="P1" s="895"/>
      <c r="Q1" s="895"/>
      <c r="R1" s="895"/>
      <c r="S1" s="895"/>
      <c r="T1" s="895"/>
      <c r="U1" s="895"/>
      <c r="V1" s="895"/>
      <c r="W1" s="895"/>
    </row>
    <row r="2" spans="1:23">
      <c r="A2" s="895" t="s">
        <v>1992</v>
      </c>
      <c r="B2" s="896"/>
      <c r="C2" s="895"/>
      <c r="D2" s="895"/>
      <c r="E2" s="895"/>
      <c r="F2" s="895"/>
      <c r="G2" s="895"/>
      <c r="H2" s="895"/>
      <c r="I2" s="895"/>
      <c r="J2" s="895"/>
      <c r="K2" s="895"/>
      <c r="L2" s="895"/>
      <c r="M2" s="895"/>
      <c r="N2" s="895"/>
      <c r="O2" s="895"/>
      <c r="P2" s="895"/>
      <c r="Q2" s="895"/>
      <c r="R2" s="895"/>
      <c r="S2" s="895"/>
      <c r="T2" s="895"/>
      <c r="U2" s="895"/>
      <c r="V2" s="895"/>
      <c r="W2" s="895"/>
    </row>
    <row r="3" spans="1:23">
      <c r="A3" s="895" t="s">
        <v>0</v>
      </c>
      <c r="B3" s="897"/>
      <c r="C3" s="895"/>
      <c r="D3" s="895"/>
      <c r="E3" s="895"/>
      <c r="F3" s="895"/>
      <c r="G3" s="895"/>
      <c r="H3" s="895"/>
      <c r="I3" s="895"/>
      <c r="J3" s="895"/>
      <c r="K3" s="895"/>
      <c r="L3" s="895"/>
      <c r="M3" s="895"/>
      <c r="N3" s="895"/>
      <c r="O3" s="895"/>
      <c r="P3" s="895"/>
      <c r="Q3" s="895"/>
      <c r="R3" s="895"/>
      <c r="S3" s="895"/>
      <c r="T3" s="895"/>
      <c r="U3" s="895"/>
      <c r="V3" s="895"/>
      <c r="W3" s="895"/>
    </row>
    <row r="4" spans="1:23" ht="20.25">
      <c r="A4" s="948" t="s">
        <v>1993</v>
      </c>
      <c r="B4" s="949"/>
      <c r="C4" s="949"/>
      <c r="D4" s="949"/>
      <c r="E4" s="949"/>
      <c r="F4" s="949"/>
      <c r="G4" s="949"/>
      <c r="H4" s="949"/>
      <c r="I4" s="949"/>
      <c r="J4" s="949"/>
      <c r="K4" s="949"/>
      <c r="L4" s="949"/>
      <c r="M4" s="949"/>
      <c r="N4" s="949"/>
      <c r="O4" s="949"/>
      <c r="P4" s="949"/>
      <c r="Q4" s="949"/>
      <c r="R4" s="949"/>
      <c r="S4" s="949"/>
      <c r="T4" s="949"/>
      <c r="U4" s="949"/>
      <c r="V4" s="949"/>
      <c r="W4" s="949"/>
    </row>
    <row r="5" spans="1:23" ht="21">
      <c r="A5" s="948" t="s">
        <v>2006</v>
      </c>
      <c r="B5" s="950"/>
      <c r="C5" s="950"/>
      <c r="D5" s="950"/>
      <c r="E5" s="950"/>
      <c r="F5" s="950"/>
      <c r="G5" s="950"/>
      <c r="H5" s="950"/>
      <c r="I5" s="950"/>
      <c r="J5" s="950"/>
      <c r="K5" s="950"/>
      <c r="L5" s="950"/>
      <c r="M5" s="950"/>
      <c r="N5" s="950"/>
      <c r="O5" s="950"/>
      <c r="P5" s="950"/>
      <c r="Q5" s="950"/>
      <c r="R5" s="950"/>
      <c r="S5" s="950"/>
      <c r="T5" s="950"/>
      <c r="U5" s="950"/>
      <c r="V5" s="950"/>
      <c r="W5" s="950"/>
    </row>
    <row r="6" spans="1:23" ht="15.75">
      <c r="A6" s="898" t="s">
        <v>1994</v>
      </c>
      <c r="V6" s="895"/>
      <c r="W6" s="895"/>
    </row>
    <row r="7" spans="1:23">
      <c r="A7" s="899" t="s">
        <v>1995</v>
      </c>
      <c r="T7" s="951" t="s">
        <v>2001</v>
      </c>
      <c r="U7" s="949"/>
      <c r="V7" s="895"/>
      <c r="W7" s="895"/>
    </row>
    <row r="8" spans="1:23">
      <c r="A8" s="900" t="s">
        <v>1996</v>
      </c>
      <c r="B8" s="901"/>
      <c r="C8" s="901"/>
      <c r="D8" s="901"/>
      <c r="E8" s="901"/>
      <c r="F8" s="901"/>
      <c r="G8" s="901"/>
      <c r="H8" s="901"/>
      <c r="I8" s="901"/>
      <c r="J8" s="901"/>
      <c r="K8" s="901"/>
      <c r="L8" s="901"/>
      <c r="M8" s="901"/>
      <c r="N8" s="901"/>
      <c r="O8" s="901"/>
      <c r="P8" s="901"/>
      <c r="Q8" s="901"/>
      <c r="R8" s="901"/>
      <c r="S8" s="901"/>
      <c r="T8" s="901"/>
      <c r="U8" s="901"/>
      <c r="V8" s="895"/>
      <c r="W8" s="895"/>
    </row>
    <row r="10" spans="1:23" ht="28.5" customHeight="1">
      <c r="A10" s="943" t="s">
        <v>17</v>
      </c>
      <c r="B10" s="943" t="s">
        <v>84</v>
      </c>
      <c r="C10" s="952" t="s">
        <v>19</v>
      </c>
      <c r="D10" s="953"/>
      <c r="E10" s="943" t="s">
        <v>20</v>
      </c>
      <c r="F10" s="943" t="s">
        <v>21</v>
      </c>
      <c r="G10" s="952" t="s">
        <v>22</v>
      </c>
      <c r="H10" s="954"/>
      <c r="I10" s="954"/>
      <c r="J10" s="954"/>
      <c r="K10" s="954"/>
      <c r="L10" s="954"/>
      <c r="M10" s="954"/>
      <c r="N10" s="954"/>
      <c r="O10" s="954"/>
      <c r="P10" s="954"/>
      <c r="Q10" s="954"/>
      <c r="R10" s="953"/>
      <c r="S10" s="955" t="s">
        <v>58</v>
      </c>
      <c r="T10" s="941" t="s">
        <v>1997</v>
      </c>
      <c r="U10" s="942"/>
      <c r="V10" s="943" t="s">
        <v>23</v>
      </c>
      <c r="W10" s="943" t="s">
        <v>24</v>
      </c>
    </row>
    <row r="11" spans="1:23" ht="40.5">
      <c r="A11" s="936"/>
      <c r="B11" s="936"/>
      <c r="C11" s="43" t="s">
        <v>25</v>
      </c>
      <c r="D11" s="43" t="s">
        <v>26</v>
      </c>
      <c r="E11" s="936"/>
      <c r="F11" s="936"/>
      <c r="G11" s="43" t="s">
        <v>27</v>
      </c>
      <c r="H11" s="43" t="s">
        <v>28</v>
      </c>
      <c r="I11" s="43" t="s">
        <v>29</v>
      </c>
      <c r="J11" s="43" t="s">
        <v>30</v>
      </c>
      <c r="K11" s="43" t="s">
        <v>31</v>
      </c>
      <c r="L11" s="43" t="s">
        <v>32</v>
      </c>
      <c r="M11" s="43" t="s">
        <v>33</v>
      </c>
      <c r="N11" s="43" t="s">
        <v>34</v>
      </c>
      <c r="O11" s="43" t="s">
        <v>35</v>
      </c>
      <c r="P11" s="43" t="s">
        <v>36</v>
      </c>
      <c r="Q11" s="43" t="s">
        <v>37</v>
      </c>
      <c r="R11" s="43" t="s">
        <v>38</v>
      </c>
      <c r="S11" s="934"/>
      <c r="T11" s="902" t="s">
        <v>2009</v>
      </c>
      <c r="U11" s="902" t="s">
        <v>1999</v>
      </c>
      <c r="V11" s="936"/>
      <c r="W11" s="936"/>
    </row>
    <row r="12" spans="1:23" ht="27">
      <c r="A12" s="944" t="s">
        <v>85</v>
      </c>
      <c r="B12" s="946" t="s">
        <v>2004</v>
      </c>
      <c r="C12" s="909" t="s">
        <v>86</v>
      </c>
      <c r="D12" s="59">
        <v>26</v>
      </c>
      <c r="E12" s="60"/>
      <c r="F12" s="60"/>
      <c r="G12" s="61">
        <v>0</v>
      </c>
      <c r="H12" s="61">
        <v>0</v>
      </c>
      <c r="I12" s="61">
        <v>0</v>
      </c>
      <c r="J12" s="61">
        <v>0</v>
      </c>
      <c r="K12" s="61"/>
      <c r="L12" s="61"/>
      <c r="M12" s="61"/>
      <c r="N12" s="61"/>
      <c r="O12" s="61"/>
      <c r="P12" s="61"/>
      <c r="Q12" s="61"/>
      <c r="R12" s="61"/>
      <c r="S12" s="903">
        <f t="shared" ref="S12:S23" si="0">SUM(H12:R12)</f>
        <v>0</v>
      </c>
      <c r="T12" s="904" t="e">
        <f>G12*100/S12</f>
        <v>#DIV/0!</v>
      </c>
      <c r="U12" s="905">
        <f>S12/D12</f>
        <v>0</v>
      </c>
      <c r="V12" s="935" t="s">
        <v>42</v>
      </c>
      <c r="W12" s="937" t="s">
        <v>87</v>
      </c>
    </row>
    <row r="13" spans="1:23" ht="16.5">
      <c r="A13" s="945"/>
      <c r="B13" s="947"/>
      <c r="C13" s="62" t="s">
        <v>44</v>
      </c>
      <c r="D13" s="60">
        <v>9224</v>
      </c>
      <c r="E13" s="63">
        <v>2.2999999999999998</v>
      </c>
      <c r="F13" s="60">
        <v>9224</v>
      </c>
      <c r="G13" s="60">
        <v>0</v>
      </c>
      <c r="H13" s="67">
        <v>0</v>
      </c>
      <c r="I13" s="67">
        <v>2352</v>
      </c>
      <c r="J13" s="60"/>
      <c r="K13" s="60"/>
      <c r="L13" s="60"/>
      <c r="M13" s="60"/>
      <c r="N13" s="60"/>
      <c r="O13" s="60"/>
      <c r="P13" s="60"/>
      <c r="Q13" s="60"/>
      <c r="R13" s="60"/>
      <c r="S13" s="903">
        <f t="shared" si="0"/>
        <v>2352</v>
      </c>
      <c r="T13" s="904">
        <f t="shared" ref="T13:T23" si="1">G13*100/S13</f>
        <v>0</v>
      </c>
      <c r="U13" s="905">
        <f t="shared" ref="U13:U23" si="2">S13/D13</f>
        <v>0.25498699045967044</v>
      </c>
      <c r="V13" s="936"/>
      <c r="W13" s="936"/>
    </row>
    <row r="14" spans="1:23" ht="27">
      <c r="A14" s="945"/>
      <c r="B14" s="940" t="s">
        <v>88</v>
      </c>
      <c r="C14" s="909" t="s">
        <v>86</v>
      </c>
      <c r="D14" s="59">
        <v>26</v>
      </c>
      <c r="E14" s="59"/>
      <c r="F14" s="59"/>
      <c r="G14" s="61">
        <v>0</v>
      </c>
      <c r="H14" s="61">
        <v>0</v>
      </c>
      <c r="I14" s="61">
        <v>0</v>
      </c>
      <c r="J14" s="61">
        <v>0</v>
      </c>
      <c r="K14" s="61"/>
      <c r="L14" s="61"/>
      <c r="M14" s="61"/>
      <c r="N14" s="61"/>
      <c r="O14" s="61"/>
      <c r="P14" s="61"/>
      <c r="Q14" s="61"/>
      <c r="R14" s="61"/>
      <c r="S14" s="903">
        <f t="shared" si="0"/>
        <v>0</v>
      </c>
      <c r="T14" s="904" t="e">
        <f t="shared" si="1"/>
        <v>#DIV/0!</v>
      </c>
      <c r="U14" s="905">
        <f t="shared" si="2"/>
        <v>0</v>
      </c>
      <c r="V14" s="935" t="s">
        <v>42</v>
      </c>
      <c r="W14" s="937" t="s">
        <v>87</v>
      </c>
    </row>
    <row r="15" spans="1:23" ht="16.5">
      <c r="A15" s="945"/>
      <c r="B15" s="934"/>
      <c r="C15" s="62" t="s">
        <v>44</v>
      </c>
      <c r="D15" s="60">
        <v>9297</v>
      </c>
      <c r="E15" s="63">
        <v>2.2999999999999998</v>
      </c>
      <c r="F15" s="60">
        <v>9297</v>
      </c>
      <c r="G15" s="60">
        <v>0</v>
      </c>
      <c r="H15" s="67">
        <v>0</v>
      </c>
      <c r="I15" s="67">
        <v>0</v>
      </c>
      <c r="J15" s="60"/>
      <c r="K15" s="60"/>
      <c r="L15" s="60"/>
      <c r="M15" s="60"/>
      <c r="N15" s="60"/>
      <c r="O15" s="60"/>
      <c r="P15" s="60"/>
      <c r="Q15" s="60"/>
      <c r="R15" s="60"/>
      <c r="S15" s="903">
        <f t="shared" si="0"/>
        <v>0</v>
      </c>
      <c r="T15" s="904" t="e">
        <f t="shared" si="1"/>
        <v>#DIV/0!</v>
      </c>
      <c r="U15" s="905">
        <f t="shared" si="2"/>
        <v>0</v>
      </c>
      <c r="V15" s="936"/>
      <c r="W15" s="936"/>
    </row>
    <row r="16" spans="1:23" ht="27">
      <c r="A16" s="945"/>
      <c r="B16" s="933" t="s">
        <v>89</v>
      </c>
      <c r="C16" s="909" t="s">
        <v>86</v>
      </c>
      <c r="D16" s="59">
        <v>26</v>
      </c>
      <c r="E16" s="60"/>
      <c r="F16" s="64"/>
      <c r="G16" s="65">
        <v>0</v>
      </c>
      <c r="H16" s="61">
        <v>0</v>
      </c>
      <c r="I16" s="61">
        <v>3</v>
      </c>
      <c r="J16" s="65">
        <v>0</v>
      </c>
      <c r="K16" s="65"/>
      <c r="L16" s="61"/>
      <c r="M16" s="65"/>
      <c r="N16" s="65"/>
      <c r="O16" s="61"/>
      <c r="P16" s="65"/>
      <c r="Q16" s="65"/>
      <c r="R16" s="65"/>
      <c r="S16" s="903">
        <f t="shared" si="0"/>
        <v>3</v>
      </c>
      <c r="T16" s="904">
        <f t="shared" si="1"/>
        <v>0</v>
      </c>
      <c r="U16" s="905">
        <f t="shared" si="2"/>
        <v>0.11538461538461539</v>
      </c>
      <c r="V16" s="935" t="s">
        <v>42</v>
      </c>
      <c r="W16" s="937" t="s">
        <v>87</v>
      </c>
    </row>
    <row r="17" spans="1:23" ht="16.5">
      <c r="A17" s="945"/>
      <c r="B17" s="934"/>
      <c r="C17" s="62" t="s">
        <v>44</v>
      </c>
      <c r="D17" s="60">
        <v>1390</v>
      </c>
      <c r="E17" s="63">
        <v>2.2999999999999998</v>
      </c>
      <c r="F17" s="60">
        <v>1390</v>
      </c>
      <c r="G17" s="60">
        <v>0</v>
      </c>
      <c r="H17" s="67">
        <v>0</v>
      </c>
      <c r="I17" s="67">
        <v>0</v>
      </c>
      <c r="J17" s="60"/>
      <c r="K17" s="60"/>
      <c r="L17" s="60"/>
      <c r="M17" s="60"/>
      <c r="N17" s="60"/>
      <c r="O17" s="60"/>
      <c r="P17" s="60"/>
      <c r="Q17" s="60"/>
      <c r="R17" s="60"/>
      <c r="S17" s="903">
        <f t="shared" si="0"/>
        <v>0</v>
      </c>
      <c r="T17" s="904" t="e">
        <f t="shared" si="1"/>
        <v>#DIV/0!</v>
      </c>
      <c r="U17" s="905">
        <f t="shared" si="2"/>
        <v>0</v>
      </c>
      <c r="V17" s="936"/>
      <c r="W17" s="936"/>
    </row>
    <row r="18" spans="1:23" ht="27">
      <c r="A18" s="945"/>
      <c r="B18" s="940" t="s">
        <v>90</v>
      </c>
      <c r="C18" s="909" t="s">
        <v>86</v>
      </c>
      <c r="D18" s="59">
        <v>26</v>
      </c>
      <c r="E18" s="60"/>
      <c r="F18" s="66"/>
      <c r="G18" s="61">
        <v>0</v>
      </c>
      <c r="H18" s="61">
        <v>0</v>
      </c>
      <c r="I18" s="61">
        <v>0</v>
      </c>
      <c r="J18" s="61">
        <v>0</v>
      </c>
      <c r="K18" s="61"/>
      <c r="L18" s="61"/>
      <c r="M18" s="61"/>
      <c r="N18" s="61"/>
      <c r="O18" s="61"/>
      <c r="P18" s="61"/>
      <c r="Q18" s="61"/>
      <c r="R18" s="61"/>
      <c r="S18" s="903">
        <f t="shared" si="0"/>
        <v>0</v>
      </c>
      <c r="T18" s="904" t="e">
        <f t="shared" si="1"/>
        <v>#DIV/0!</v>
      </c>
      <c r="U18" s="905">
        <f t="shared" si="2"/>
        <v>0</v>
      </c>
      <c r="V18" s="935" t="s">
        <v>42</v>
      </c>
      <c r="W18" s="937" t="s">
        <v>87</v>
      </c>
    </row>
    <row r="19" spans="1:23" ht="16.5">
      <c r="A19" s="945"/>
      <c r="B19" s="934"/>
      <c r="C19" s="62" t="s">
        <v>44</v>
      </c>
      <c r="D19" s="60">
        <v>4875.5</v>
      </c>
      <c r="E19" s="63">
        <v>2.2999999999999998</v>
      </c>
      <c r="F19" s="60">
        <v>4875.5</v>
      </c>
      <c r="G19" s="60">
        <v>0</v>
      </c>
      <c r="H19" s="67">
        <v>0</v>
      </c>
      <c r="I19" s="67">
        <v>0</v>
      </c>
      <c r="J19" s="60"/>
      <c r="K19" s="60"/>
      <c r="L19" s="60"/>
      <c r="M19" s="60"/>
      <c r="N19" s="60"/>
      <c r="O19" s="60"/>
      <c r="P19" s="60"/>
      <c r="Q19" s="60"/>
      <c r="R19" s="60"/>
      <c r="S19" s="903">
        <f t="shared" si="0"/>
        <v>0</v>
      </c>
      <c r="T19" s="904" t="e">
        <f t="shared" si="1"/>
        <v>#DIV/0!</v>
      </c>
      <c r="U19" s="905">
        <f t="shared" si="2"/>
        <v>0</v>
      </c>
      <c r="V19" s="936"/>
      <c r="W19" s="936"/>
    </row>
    <row r="20" spans="1:23" ht="27">
      <c r="A20" s="945"/>
      <c r="B20" s="933" t="s">
        <v>91</v>
      </c>
      <c r="C20" s="909" t="s">
        <v>86</v>
      </c>
      <c r="D20" s="59">
        <v>26</v>
      </c>
      <c r="E20" s="60"/>
      <c r="F20" s="60"/>
      <c r="G20" s="61">
        <v>0</v>
      </c>
      <c r="H20" s="61">
        <v>0</v>
      </c>
      <c r="I20" s="61">
        <v>0</v>
      </c>
      <c r="J20" s="61">
        <v>0</v>
      </c>
      <c r="K20" s="61"/>
      <c r="L20" s="61"/>
      <c r="M20" s="61"/>
      <c r="N20" s="61"/>
      <c r="O20" s="61"/>
      <c r="P20" s="61"/>
      <c r="Q20" s="61"/>
      <c r="R20" s="61"/>
      <c r="S20" s="903">
        <f t="shared" si="0"/>
        <v>0</v>
      </c>
      <c r="T20" s="904" t="e">
        <f t="shared" si="1"/>
        <v>#DIV/0!</v>
      </c>
      <c r="U20" s="905">
        <f t="shared" si="2"/>
        <v>0</v>
      </c>
      <c r="V20" s="935" t="s">
        <v>42</v>
      </c>
      <c r="W20" s="937" t="s">
        <v>87</v>
      </c>
    </row>
    <row r="21" spans="1:23" ht="16.5">
      <c r="A21" s="945"/>
      <c r="B21" s="934"/>
      <c r="C21" s="62" t="s">
        <v>44</v>
      </c>
      <c r="D21" s="60">
        <v>69679</v>
      </c>
      <c r="E21" s="63">
        <v>2.2999999999999998</v>
      </c>
      <c r="F21" s="60">
        <v>69679</v>
      </c>
      <c r="G21" s="60">
        <v>0</v>
      </c>
      <c r="H21" s="67">
        <v>0</v>
      </c>
      <c r="I21" s="67">
        <v>0</v>
      </c>
      <c r="J21" s="60"/>
      <c r="K21" s="60"/>
      <c r="L21" s="60"/>
      <c r="M21" s="60"/>
      <c r="N21" s="60"/>
      <c r="O21" s="60"/>
      <c r="P21" s="60"/>
      <c r="Q21" s="60"/>
      <c r="R21" s="60"/>
      <c r="S21" s="903">
        <f t="shared" si="0"/>
        <v>0</v>
      </c>
      <c r="T21" s="904" t="e">
        <f t="shared" si="1"/>
        <v>#DIV/0!</v>
      </c>
      <c r="U21" s="905">
        <f t="shared" si="2"/>
        <v>0</v>
      </c>
      <c r="V21" s="936"/>
      <c r="W21" s="936"/>
    </row>
    <row r="22" spans="1:23" ht="27">
      <c r="A22" s="945"/>
      <c r="B22" s="938" t="s">
        <v>92</v>
      </c>
      <c r="C22" s="62" t="s">
        <v>86</v>
      </c>
      <c r="D22" s="59">
        <v>1</v>
      </c>
      <c r="E22" s="67"/>
      <c r="F22" s="67"/>
      <c r="G22" s="61">
        <v>0</v>
      </c>
      <c r="H22" s="61">
        <v>0</v>
      </c>
      <c r="I22" s="61">
        <v>0</v>
      </c>
      <c r="J22" s="61">
        <v>0</v>
      </c>
      <c r="K22" s="61"/>
      <c r="L22" s="61"/>
      <c r="M22" s="61"/>
      <c r="N22" s="61"/>
      <c r="O22" s="61"/>
      <c r="P22" s="61"/>
      <c r="Q22" s="61"/>
      <c r="R22" s="61"/>
      <c r="S22" s="903">
        <f t="shared" si="0"/>
        <v>0</v>
      </c>
      <c r="T22" s="904" t="e">
        <f t="shared" si="1"/>
        <v>#DIV/0!</v>
      </c>
      <c r="U22" s="905">
        <f t="shared" si="2"/>
        <v>0</v>
      </c>
      <c r="V22" s="935" t="s">
        <v>42</v>
      </c>
      <c r="W22" s="937" t="s">
        <v>87</v>
      </c>
    </row>
    <row r="23" spans="1:23" ht="16.5">
      <c r="A23" s="945"/>
      <c r="B23" s="939"/>
      <c r="C23" s="62" t="s">
        <v>44</v>
      </c>
      <c r="D23" s="69">
        <v>21508.5</v>
      </c>
      <c r="E23" s="68">
        <v>2.2999999999999998</v>
      </c>
      <c r="F23" s="67">
        <v>21508.5</v>
      </c>
      <c r="G23" s="67">
        <v>0</v>
      </c>
      <c r="H23" s="67">
        <v>0</v>
      </c>
      <c r="I23" s="67">
        <v>0</v>
      </c>
      <c r="J23" s="67"/>
      <c r="K23" s="67"/>
      <c r="L23" s="67"/>
      <c r="M23" s="67"/>
      <c r="N23" s="67"/>
      <c r="O23" s="67"/>
      <c r="P23" s="67"/>
      <c r="Q23" s="67"/>
      <c r="R23" s="67"/>
      <c r="S23" s="903">
        <f t="shared" si="0"/>
        <v>0</v>
      </c>
      <c r="T23" s="904" t="e">
        <f t="shared" si="1"/>
        <v>#DIV/0!</v>
      </c>
      <c r="U23" s="905">
        <f t="shared" si="2"/>
        <v>0</v>
      </c>
      <c r="V23" s="936"/>
      <c r="W23" s="936"/>
    </row>
    <row r="24" spans="1:23">
      <c r="A24" s="945"/>
      <c r="B24" s="70"/>
      <c r="C24" s="59"/>
      <c r="D24" s="59"/>
      <c r="E24" s="59"/>
      <c r="F24" s="69">
        <v>115974</v>
      </c>
      <c r="G24" s="69">
        <v>0</v>
      </c>
      <c r="H24" s="69">
        <v>0</v>
      </c>
      <c r="I24" s="69">
        <f>I23+I21+I19+I17+I15+I13</f>
        <v>2352</v>
      </c>
      <c r="J24" s="69"/>
      <c r="K24" s="69"/>
      <c r="L24" s="69"/>
      <c r="M24" s="69"/>
      <c r="N24" s="69"/>
      <c r="O24" s="69"/>
      <c r="P24" s="69"/>
      <c r="Q24" s="69"/>
      <c r="R24" s="69"/>
      <c r="S24" s="59"/>
      <c r="T24" s="59"/>
    </row>
  </sheetData>
  <mergeCells count="32">
    <mergeCell ref="B20:B21"/>
    <mergeCell ref="V20:V21"/>
    <mergeCell ref="W20:W21"/>
    <mergeCell ref="A4:W4"/>
    <mergeCell ref="A5:W5"/>
    <mergeCell ref="T7:U7"/>
    <mergeCell ref="A10:A11"/>
    <mergeCell ref="B10:B11"/>
    <mergeCell ref="C10:D10"/>
    <mergeCell ref="E10:E11"/>
    <mergeCell ref="F10:F11"/>
    <mergeCell ref="G10:R10"/>
    <mergeCell ref="S10:S11"/>
    <mergeCell ref="T10:U10"/>
    <mergeCell ref="V10:V11"/>
    <mergeCell ref="W10:W11"/>
    <mergeCell ref="B22:B23"/>
    <mergeCell ref="V22:V23"/>
    <mergeCell ref="W22:W23"/>
    <mergeCell ref="A12:A24"/>
    <mergeCell ref="B12:B13"/>
    <mergeCell ref="V12:V13"/>
    <mergeCell ref="W12:W13"/>
    <mergeCell ref="B14:B15"/>
    <mergeCell ref="V14:V15"/>
    <mergeCell ref="W14:W15"/>
    <mergeCell ref="B16:B17"/>
    <mergeCell ref="V16:V17"/>
    <mergeCell ref="W16:W17"/>
    <mergeCell ref="B18:B19"/>
    <mergeCell ref="V18:V19"/>
    <mergeCell ref="W18:W19"/>
  </mergeCells>
  <pageMargins left="0.7" right="0.7" top="0.75" bottom="0.75" header="0.3" footer="0.3"/>
  <pageSetup paperSize="9" scale="30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87ECA-92D2-4A9F-AB16-1D80EB0CC29F}">
  <sheetPr>
    <tabColor theme="5" tint="-0.249977111117893"/>
  </sheetPr>
  <dimension ref="A1:W24"/>
  <sheetViews>
    <sheetView view="pageBreakPreview" topLeftCell="D9" zoomScale="136" zoomScaleNormal="100" zoomScaleSheetLayoutView="136" workbookViewId="0">
      <selection activeCell="I18" sqref="I18"/>
    </sheetView>
  </sheetViews>
  <sheetFormatPr baseColWidth="10" defaultRowHeight="15"/>
  <cols>
    <col min="2" max="2" width="20.7109375" customWidth="1"/>
    <col min="3" max="3" width="16.140625" customWidth="1"/>
    <col min="5" max="5" width="7.28515625" customWidth="1"/>
    <col min="6" max="6" width="8.42578125" customWidth="1"/>
    <col min="7" max="7" width="6.28515625" customWidth="1"/>
    <col min="8" max="8" width="5" customWidth="1"/>
    <col min="9" max="9" width="9.7109375" customWidth="1"/>
    <col min="10" max="18" width="4" customWidth="1"/>
  </cols>
  <sheetData>
    <row r="1" spans="1:23">
      <c r="A1" s="895" t="s">
        <v>1991</v>
      </c>
      <c r="B1" s="895"/>
      <c r="C1" s="895"/>
      <c r="D1" s="895"/>
      <c r="E1" s="895"/>
      <c r="F1" s="895"/>
      <c r="G1" s="895"/>
      <c r="H1" s="895"/>
      <c r="I1" s="895"/>
      <c r="J1" s="895"/>
      <c r="K1" s="895"/>
      <c r="L1" s="895"/>
      <c r="M1" s="895"/>
      <c r="N1" s="895"/>
      <c r="O1" s="895"/>
      <c r="P1" s="895"/>
      <c r="Q1" s="895"/>
      <c r="R1" s="895"/>
      <c r="S1" s="895"/>
      <c r="T1" s="895"/>
      <c r="U1" s="895"/>
      <c r="V1" s="895"/>
      <c r="W1" s="895"/>
    </row>
    <row r="2" spans="1:23">
      <c r="A2" s="895" t="s">
        <v>1992</v>
      </c>
      <c r="B2" s="896"/>
      <c r="C2" s="895"/>
      <c r="D2" s="895"/>
      <c r="E2" s="895"/>
      <c r="F2" s="895"/>
      <c r="G2" s="895"/>
      <c r="H2" s="895"/>
      <c r="I2" s="895"/>
      <c r="J2" s="895"/>
      <c r="K2" s="895"/>
      <c r="L2" s="895"/>
      <c r="M2" s="895"/>
      <c r="N2" s="895"/>
      <c r="O2" s="895"/>
      <c r="P2" s="895"/>
      <c r="Q2" s="895"/>
      <c r="R2" s="895"/>
      <c r="S2" s="895"/>
      <c r="T2" s="895"/>
      <c r="U2" s="895"/>
      <c r="V2" s="895"/>
      <c r="W2" s="895"/>
    </row>
    <row r="3" spans="1:23">
      <c r="A3" s="895" t="s">
        <v>0</v>
      </c>
      <c r="B3" s="897"/>
      <c r="C3" s="895"/>
      <c r="D3" s="895"/>
      <c r="E3" s="895"/>
      <c r="F3" s="895"/>
      <c r="G3" s="895"/>
      <c r="H3" s="895"/>
      <c r="I3" s="895"/>
      <c r="J3" s="895"/>
      <c r="K3" s="895"/>
      <c r="L3" s="895"/>
      <c r="M3" s="895"/>
      <c r="N3" s="895"/>
      <c r="O3" s="895"/>
      <c r="P3" s="895"/>
      <c r="Q3" s="895"/>
      <c r="R3" s="895"/>
      <c r="S3" s="895"/>
      <c r="T3" s="895"/>
      <c r="U3" s="895"/>
      <c r="V3" s="895"/>
      <c r="W3" s="895"/>
    </row>
    <row r="4" spans="1:23" ht="20.25">
      <c r="A4" s="948" t="s">
        <v>1993</v>
      </c>
      <c r="B4" s="949"/>
      <c r="C4" s="949"/>
      <c r="D4" s="949"/>
      <c r="E4" s="949"/>
      <c r="F4" s="949"/>
      <c r="G4" s="949"/>
      <c r="H4" s="949"/>
      <c r="I4" s="949"/>
      <c r="J4" s="949"/>
      <c r="K4" s="949"/>
      <c r="L4" s="949"/>
      <c r="M4" s="949"/>
      <c r="N4" s="949"/>
      <c r="O4" s="949"/>
      <c r="P4" s="949"/>
      <c r="Q4" s="949"/>
      <c r="R4" s="949"/>
      <c r="S4" s="949"/>
      <c r="T4" s="949"/>
      <c r="U4" s="949"/>
      <c r="V4" s="949"/>
      <c r="W4" s="949"/>
    </row>
    <row r="5" spans="1:23" ht="21">
      <c r="A5" s="948" t="s">
        <v>2005</v>
      </c>
      <c r="B5" s="950"/>
      <c r="C5" s="950"/>
      <c r="D5" s="950"/>
      <c r="E5" s="950"/>
      <c r="F5" s="950"/>
      <c r="G5" s="950"/>
      <c r="H5" s="950"/>
      <c r="I5" s="950"/>
      <c r="J5" s="950"/>
      <c r="K5" s="950"/>
      <c r="L5" s="950"/>
      <c r="M5" s="950"/>
      <c r="N5" s="950"/>
      <c r="O5" s="950"/>
      <c r="P5" s="950"/>
      <c r="Q5" s="950"/>
      <c r="R5" s="950"/>
      <c r="S5" s="950"/>
      <c r="T5" s="950"/>
      <c r="U5" s="950"/>
      <c r="V5" s="950"/>
      <c r="W5" s="950"/>
    </row>
    <row r="6" spans="1:23" ht="15.75">
      <c r="A6" s="898" t="s">
        <v>1994</v>
      </c>
      <c r="V6" s="895"/>
      <c r="W6" s="895"/>
    </row>
    <row r="7" spans="1:23">
      <c r="A7" s="899" t="s">
        <v>1995</v>
      </c>
      <c r="T7" s="951" t="s">
        <v>2001</v>
      </c>
      <c r="U7" s="949"/>
      <c r="V7" s="895"/>
      <c r="W7" s="895"/>
    </row>
    <row r="8" spans="1:23">
      <c r="A8" s="900" t="s">
        <v>1996</v>
      </c>
      <c r="B8" s="901"/>
      <c r="C8" s="901"/>
      <c r="D8" s="901"/>
      <c r="E8" s="901"/>
      <c r="F8" s="901"/>
      <c r="G8" s="901"/>
      <c r="H8" s="901"/>
      <c r="I8" s="901"/>
      <c r="J8" s="901"/>
      <c r="K8" s="901"/>
      <c r="L8" s="901"/>
      <c r="M8" s="901"/>
      <c r="N8" s="901"/>
      <c r="O8" s="901"/>
      <c r="P8" s="901"/>
      <c r="Q8" s="901"/>
      <c r="R8" s="901"/>
      <c r="S8" s="901"/>
      <c r="T8" s="901"/>
      <c r="U8" s="901"/>
      <c r="V8" s="895"/>
      <c r="W8" s="895"/>
    </row>
    <row r="10" spans="1:23" ht="28.5" customHeight="1">
      <c r="A10" s="943" t="s">
        <v>17</v>
      </c>
      <c r="B10" s="943" t="s">
        <v>84</v>
      </c>
      <c r="C10" s="952" t="s">
        <v>19</v>
      </c>
      <c r="D10" s="953"/>
      <c r="E10" s="943" t="s">
        <v>20</v>
      </c>
      <c r="F10" s="943" t="s">
        <v>21</v>
      </c>
      <c r="G10" s="952" t="s">
        <v>22</v>
      </c>
      <c r="H10" s="954"/>
      <c r="I10" s="954"/>
      <c r="J10" s="954"/>
      <c r="K10" s="954"/>
      <c r="L10" s="954"/>
      <c r="M10" s="954"/>
      <c r="N10" s="954"/>
      <c r="O10" s="954"/>
      <c r="P10" s="954"/>
      <c r="Q10" s="954"/>
      <c r="R10" s="953"/>
      <c r="S10" s="955" t="s">
        <v>58</v>
      </c>
      <c r="T10" s="941" t="s">
        <v>1997</v>
      </c>
      <c r="U10" s="942"/>
      <c r="V10" s="943" t="s">
        <v>23</v>
      </c>
      <c r="W10" s="943" t="s">
        <v>24</v>
      </c>
    </row>
    <row r="11" spans="1:23" ht="40.5">
      <c r="A11" s="936"/>
      <c r="B11" s="936"/>
      <c r="C11" s="43" t="s">
        <v>25</v>
      </c>
      <c r="D11" s="43" t="s">
        <v>26</v>
      </c>
      <c r="E11" s="936"/>
      <c r="F11" s="936"/>
      <c r="G11" s="43" t="s">
        <v>27</v>
      </c>
      <c r="H11" s="43" t="s">
        <v>28</v>
      </c>
      <c r="I11" s="43" t="s">
        <v>29</v>
      </c>
      <c r="J11" s="43" t="s">
        <v>30</v>
      </c>
      <c r="K11" s="43" t="s">
        <v>31</v>
      </c>
      <c r="L11" s="43" t="s">
        <v>32</v>
      </c>
      <c r="M11" s="43" t="s">
        <v>33</v>
      </c>
      <c r="N11" s="43" t="s">
        <v>34</v>
      </c>
      <c r="O11" s="43" t="s">
        <v>35</v>
      </c>
      <c r="P11" s="43" t="s">
        <v>36</v>
      </c>
      <c r="Q11" s="43" t="s">
        <v>37</v>
      </c>
      <c r="R11" s="43" t="s">
        <v>38</v>
      </c>
      <c r="S11" s="934"/>
      <c r="T11" s="902" t="s">
        <v>1998</v>
      </c>
      <c r="U11" s="902" t="s">
        <v>1999</v>
      </c>
      <c r="V11" s="936"/>
      <c r="W11" s="936"/>
    </row>
    <row r="12" spans="1:23" ht="27">
      <c r="A12" s="944" t="s">
        <v>85</v>
      </c>
      <c r="B12" s="946" t="s">
        <v>2004</v>
      </c>
      <c r="C12" s="909" t="s">
        <v>86</v>
      </c>
      <c r="D12" s="59">
        <v>26</v>
      </c>
      <c r="E12" s="60"/>
      <c r="F12" s="60"/>
      <c r="G12" s="61">
        <v>0</v>
      </c>
      <c r="H12" s="61">
        <v>0</v>
      </c>
      <c r="I12" s="61">
        <v>0</v>
      </c>
      <c r="J12" s="61"/>
      <c r="K12" s="61"/>
      <c r="L12" s="61"/>
      <c r="M12" s="61"/>
      <c r="N12" s="61"/>
      <c r="O12" s="61"/>
      <c r="P12" s="61"/>
      <c r="Q12" s="61"/>
      <c r="R12" s="61"/>
      <c r="S12" s="903">
        <f t="shared" ref="S12:S23" si="0">SUM(H12:R12)</f>
        <v>0</v>
      </c>
      <c r="T12" s="904" t="e">
        <f>G12*100/S12</f>
        <v>#DIV/0!</v>
      </c>
      <c r="U12" s="905">
        <f>S12/D12</f>
        <v>0</v>
      </c>
      <c r="V12" s="935" t="s">
        <v>42</v>
      </c>
      <c r="W12" s="937" t="s">
        <v>87</v>
      </c>
    </row>
    <row r="13" spans="1:23" ht="16.5">
      <c r="A13" s="945"/>
      <c r="B13" s="947"/>
      <c r="C13" s="62" t="s">
        <v>44</v>
      </c>
      <c r="D13" s="60">
        <v>9224</v>
      </c>
      <c r="E13" s="63">
        <v>2.2999999999999998</v>
      </c>
      <c r="F13" s="60">
        <v>9224</v>
      </c>
      <c r="G13" s="60">
        <v>0</v>
      </c>
      <c r="H13" s="67">
        <v>0</v>
      </c>
      <c r="I13" s="67">
        <v>2352</v>
      </c>
      <c r="J13" s="60"/>
      <c r="K13" s="60"/>
      <c r="L13" s="60"/>
      <c r="M13" s="60"/>
      <c r="N13" s="60"/>
      <c r="O13" s="60"/>
      <c r="P13" s="60"/>
      <c r="Q13" s="60"/>
      <c r="R13" s="60"/>
      <c r="S13" s="903">
        <f t="shared" si="0"/>
        <v>2352</v>
      </c>
      <c r="T13" s="904">
        <f t="shared" ref="T13:T23" si="1">G13*100/S13</f>
        <v>0</v>
      </c>
      <c r="U13" s="905">
        <f t="shared" ref="U13:U23" si="2">S13/D13</f>
        <v>0.25498699045967044</v>
      </c>
      <c r="V13" s="936"/>
      <c r="W13" s="936"/>
    </row>
    <row r="14" spans="1:23" ht="27">
      <c r="A14" s="945"/>
      <c r="B14" s="940" t="s">
        <v>88</v>
      </c>
      <c r="C14" s="909" t="s">
        <v>86</v>
      </c>
      <c r="D14" s="59">
        <v>26</v>
      </c>
      <c r="E14" s="59"/>
      <c r="F14" s="59"/>
      <c r="G14" s="61">
        <v>0</v>
      </c>
      <c r="H14" s="61">
        <v>0</v>
      </c>
      <c r="I14" s="61">
        <v>0</v>
      </c>
      <c r="J14" s="61"/>
      <c r="K14" s="61"/>
      <c r="L14" s="61"/>
      <c r="M14" s="61"/>
      <c r="N14" s="61"/>
      <c r="O14" s="61"/>
      <c r="P14" s="61"/>
      <c r="Q14" s="61"/>
      <c r="R14" s="61"/>
      <c r="S14" s="903">
        <f t="shared" si="0"/>
        <v>0</v>
      </c>
      <c r="T14" s="904" t="e">
        <f t="shared" si="1"/>
        <v>#DIV/0!</v>
      </c>
      <c r="U14" s="905">
        <f t="shared" si="2"/>
        <v>0</v>
      </c>
      <c r="V14" s="935" t="s">
        <v>42</v>
      </c>
      <c r="W14" s="937" t="s">
        <v>87</v>
      </c>
    </row>
    <row r="15" spans="1:23" ht="16.5">
      <c r="A15" s="945"/>
      <c r="B15" s="934"/>
      <c r="C15" s="62" t="s">
        <v>44</v>
      </c>
      <c r="D15" s="60">
        <v>9297</v>
      </c>
      <c r="E15" s="63">
        <v>2.2999999999999998</v>
      </c>
      <c r="F15" s="60">
        <v>9297</v>
      </c>
      <c r="G15" s="60">
        <v>0</v>
      </c>
      <c r="H15" s="67">
        <v>0</v>
      </c>
      <c r="I15" s="67">
        <v>0</v>
      </c>
      <c r="J15" s="60"/>
      <c r="K15" s="60"/>
      <c r="L15" s="60"/>
      <c r="M15" s="60"/>
      <c r="N15" s="60"/>
      <c r="O15" s="60"/>
      <c r="P15" s="60"/>
      <c r="Q15" s="60"/>
      <c r="R15" s="60"/>
      <c r="S15" s="903">
        <f t="shared" si="0"/>
        <v>0</v>
      </c>
      <c r="T15" s="904" t="e">
        <f t="shared" si="1"/>
        <v>#DIV/0!</v>
      </c>
      <c r="U15" s="905">
        <f t="shared" si="2"/>
        <v>0</v>
      </c>
      <c r="V15" s="936"/>
      <c r="W15" s="936"/>
    </row>
    <row r="16" spans="1:23" ht="27">
      <c r="A16" s="945"/>
      <c r="B16" s="933" t="s">
        <v>89</v>
      </c>
      <c r="C16" s="909" t="s">
        <v>86</v>
      </c>
      <c r="D16" s="59">
        <v>26</v>
      </c>
      <c r="E16" s="60"/>
      <c r="F16" s="64"/>
      <c r="G16" s="65">
        <v>0</v>
      </c>
      <c r="H16" s="61">
        <v>0</v>
      </c>
      <c r="I16" s="61">
        <v>0</v>
      </c>
      <c r="J16" s="65"/>
      <c r="K16" s="65"/>
      <c r="L16" s="61"/>
      <c r="M16" s="65"/>
      <c r="N16" s="65"/>
      <c r="O16" s="61"/>
      <c r="P16" s="65"/>
      <c r="Q16" s="65"/>
      <c r="R16" s="65"/>
      <c r="S16" s="903">
        <f t="shared" si="0"/>
        <v>0</v>
      </c>
      <c r="T16" s="904" t="e">
        <f t="shared" si="1"/>
        <v>#DIV/0!</v>
      </c>
      <c r="U16" s="905">
        <f t="shared" si="2"/>
        <v>0</v>
      </c>
      <c r="V16" s="935" t="s">
        <v>42</v>
      </c>
      <c r="W16" s="937" t="s">
        <v>87</v>
      </c>
    </row>
    <row r="17" spans="1:23" ht="16.5">
      <c r="A17" s="945"/>
      <c r="B17" s="934"/>
      <c r="C17" s="62" t="s">
        <v>44</v>
      </c>
      <c r="D17" s="60">
        <v>1390</v>
      </c>
      <c r="E17" s="63">
        <v>2.2999999999999998</v>
      </c>
      <c r="F17" s="60">
        <v>1390</v>
      </c>
      <c r="G17" s="60">
        <v>0</v>
      </c>
      <c r="H17" s="67">
        <v>0</v>
      </c>
      <c r="I17" s="67">
        <v>0</v>
      </c>
      <c r="J17" s="60"/>
      <c r="K17" s="60"/>
      <c r="L17" s="60"/>
      <c r="M17" s="60"/>
      <c r="N17" s="60"/>
      <c r="O17" s="60"/>
      <c r="P17" s="60"/>
      <c r="Q17" s="60"/>
      <c r="R17" s="60"/>
      <c r="S17" s="903">
        <f t="shared" si="0"/>
        <v>0</v>
      </c>
      <c r="T17" s="904" t="e">
        <f t="shared" si="1"/>
        <v>#DIV/0!</v>
      </c>
      <c r="U17" s="905">
        <f t="shared" si="2"/>
        <v>0</v>
      </c>
      <c r="V17" s="936"/>
      <c r="W17" s="936"/>
    </row>
    <row r="18" spans="1:23" ht="27">
      <c r="A18" s="945"/>
      <c r="B18" s="940" t="s">
        <v>90</v>
      </c>
      <c r="C18" s="909" t="s">
        <v>86</v>
      </c>
      <c r="D18" s="59">
        <v>26</v>
      </c>
      <c r="E18" s="60"/>
      <c r="F18" s="66"/>
      <c r="G18" s="61">
        <v>0</v>
      </c>
      <c r="H18" s="61">
        <v>0</v>
      </c>
      <c r="I18" s="61">
        <v>0</v>
      </c>
      <c r="J18" s="61"/>
      <c r="K18" s="61"/>
      <c r="L18" s="61"/>
      <c r="M18" s="61"/>
      <c r="N18" s="61"/>
      <c r="O18" s="61"/>
      <c r="P18" s="61"/>
      <c r="Q18" s="61"/>
      <c r="R18" s="61"/>
      <c r="S18" s="903">
        <f t="shared" si="0"/>
        <v>0</v>
      </c>
      <c r="T18" s="904" t="e">
        <f t="shared" si="1"/>
        <v>#DIV/0!</v>
      </c>
      <c r="U18" s="905">
        <f t="shared" si="2"/>
        <v>0</v>
      </c>
      <c r="V18" s="935" t="s">
        <v>42</v>
      </c>
      <c r="W18" s="937" t="s">
        <v>87</v>
      </c>
    </row>
    <row r="19" spans="1:23" ht="16.5">
      <c r="A19" s="945"/>
      <c r="B19" s="934"/>
      <c r="C19" s="62" t="s">
        <v>44</v>
      </c>
      <c r="D19" s="60">
        <v>4875.5</v>
      </c>
      <c r="E19" s="63">
        <v>2.2999999999999998</v>
      </c>
      <c r="F19" s="60">
        <v>4875.5</v>
      </c>
      <c r="G19" s="60">
        <v>0</v>
      </c>
      <c r="H19" s="67">
        <v>0</v>
      </c>
      <c r="I19" s="67">
        <v>0</v>
      </c>
      <c r="J19" s="60"/>
      <c r="K19" s="60"/>
      <c r="L19" s="60"/>
      <c r="M19" s="60"/>
      <c r="N19" s="60"/>
      <c r="O19" s="60"/>
      <c r="P19" s="60"/>
      <c r="Q19" s="60"/>
      <c r="R19" s="60"/>
      <c r="S19" s="903">
        <f t="shared" si="0"/>
        <v>0</v>
      </c>
      <c r="T19" s="904" t="e">
        <f t="shared" si="1"/>
        <v>#DIV/0!</v>
      </c>
      <c r="U19" s="905">
        <f t="shared" si="2"/>
        <v>0</v>
      </c>
      <c r="V19" s="936"/>
      <c r="W19" s="936"/>
    </row>
    <row r="20" spans="1:23" ht="27">
      <c r="A20" s="945"/>
      <c r="B20" s="933" t="s">
        <v>91</v>
      </c>
      <c r="C20" s="909" t="s">
        <v>86</v>
      </c>
      <c r="D20" s="59">
        <v>26</v>
      </c>
      <c r="E20" s="60"/>
      <c r="F20" s="60"/>
      <c r="G20" s="61">
        <v>0</v>
      </c>
      <c r="H20" s="61">
        <v>0</v>
      </c>
      <c r="I20" s="61">
        <v>0</v>
      </c>
      <c r="J20" s="61"/>
      <c r="K20" s="61"/>
      <c r="L20" s="61"/>
      <c r="M20" s="61"/>
      <c r="N20" s="61"/>
      <c r="O20" s="61"/>
      <c r="P20" s="61"/>
      <c r="Q20" s="61"/>
      <c r="R20" s="61"/>
      <c r="S20" s="903">
        <f t="shared" si="0"/>
        <v>0</v>
      </c>
      <c r="T20" s="904" t="e">
        <f t="shared" si="1"/>
        <v>#DIV/0!</v>
      </c>
      <c r="U20" s="905">
        <f t="shared" si="2"/>
        <v>0</v>
      </c>
      <c r="V20" s="935" t="s">
        <v>42</v>
      </c>
      <c r="W20" s="937" t="s">
        <v>87</v>
      </c>
    </row>
    <row r="21" spans="1:23" ht="16.5">
      <c r="A21" s="945"/>
      <c r="B21" s="934"/>
      <c r="C21" s="62" t="s">
        <v>44</v>
      </c>
      <c r="D21" s="60">
        <v>69679</v>
      </c>
      <c r="E21" s="63">
        <v>2.2999999999999998</v>
      </c>
      <c r="F21" s="60">
        <v>69679</v>
      </c>
      <c r="G21" s="60">
        <v>0</v>
      </c>
      <c r="H21" s="67">
        <v>0</v>
      </c>
      <c r="I21" s="67">
        <v>0</v>
      </c>
      <c r="J21" s="60"/>
      <c r="K21" s="60"/>
      <c r="L21" s="60"/>
      <c r="M21" s="60"/>
      <c r="N21" s="60"/>
      <c r="O21" s="60"/>
      <c r="P21" s="60"/>
      <c r="Q21" s="60"/>
      <c r="R21" s="60"/>
      <c r="S21" s="903">
        <f t="shared" si="0"/>
        <v>0</v>
      </c>
      <c r="T21" s="904" t="e">
        <f t="shared" si="1"/>
        <v>#DIV/0!</v>
      </c>
      <c r="U21" s="905">
        <f t="shared" si="2"/>
        <v>0</v>
      </c>
      <c r="V21" s="936"/>
      <c r="W21" s="936"/>
    </row>
    <row r="22" spans="1:23" ht="27">
      <c r="A22" s="945"/>
      <c r="B22" s="938" t="s">
        <v>92</v>
      </c>
      <c r="C22" s="62" t="s">
        <v>86</v>
      </c>
      <c r="D22" s="59">
        <v>1</v>
      </c>
      <c r="E22" s="67"/>
      <c r="F22" s="67"/>
      <c r="G22" s="61">
        <v>0</v>
      </c>
      <c r="H22" s="61">
        <v>0</v>
      </c>
      <c r="I22" s="61">
        <v>3</v>
      </c>
      <c r="J22" s="61"/>
      <c r="K22" s="61"/>
      <c r="L22" s="61"/>
      <c r="M22" s="61"/>
      <c r="N22" s="61"/>
      <c r="O22" s="61"/>
      <c r="P22" s="61"/>
      <c r="Q22" s="61"/>
      <c r="R22" s="61"/>
      <c r="S22" s="903">
        <f t="shared" si="0"/>
        <v>3</v>
      </c>
      <c r="T22" s="904">
        <f t="shared" si="1"/>
        <v>0</v>
      </c>
      <c r="U22" s="905">
        <f t="shared" si="2"/>
        <v>3</v>
      </c>
      <c r="V22" s="935" t="s">
        <v>42</v>
      </c>
      <c r="W22" s="937" t="s">
        <v>87</v>
      </c>
    </row>
    <row r="23" spans="1:23" ht="16.5">
      <c r="A23" s="945"/>
      <c r="B23" s="939"/>
      <c r="C23" s="62" t="s">
        <v>44</v>
      </c>
      <c r="D23" s="69">
        <v>21508.5</v>
      </c>
      <c r="E23" s="68">
        <v>2.2999999999999998</v>
      </c>
      <c r="F23" s="67">
        <v>21508.5</v>
      </c>
      <c r="G23" s="67">
        <v>0</v>
      </c>
      <c r="H23" s="67">
        <v>0</v>
      </c>
      <c r="I23" s="67">
        <v>0</v>
      </c>
      <c r="J23" s="67"/>
      <c r="K23" s="67"/>
      <c r="L23" s="67"/>
      <c r="M23" s="67"/>
      <c r="N23" s="67"/>
      <c r="O23" s="67"/>
      <c r="P23" s="67"/>
      <c r="Q23" s="67"/>
      <c r="R23" s="67"/>
      <c r="S23" s="903">
        <f t="shared" si="0"/>
        <v>0</v>
      </c>
      <c r="T23" s="904" t="e">
        <f t="shared" si="1"/>
        <v>#DIV/0!</v>
      </c>
      <c r="U23" s="905">
        <f t="shared" si="2"/>
        <v>0</v>
      </c>
      <c r="V23" s="936"/>
      <c r="W23" s="936"/>
    </row>
    <row r="24" spans="1:23">
      <c r="A24" s="945"/>
      <c r="B24" s="70"/>
      <c r="C24" s="59"/>
      <c r="D24" s="59"/>
      <c r="E24" s="59"/>
      <c r="F24" s="69">
        <v>115974</v>
      </c>
      <c r="G24" s="69">
        <v>0</v>
      </c>
      <c r="H24" s="69">
        <v>0</v>
      </c>
      <c r="I24" s="69">
        <v>0</v>
      </c>
      <c r="J24" s="69"/>
      <c r="K24" s="69"/>
      <c r="L24" s="69"/>
      <c r="M24" s="69"/>
      <c r="N24" s="69"/>
      <c r="O24" s="69"/>
      <c r="P24" s="69"/>
      <c r="Q24" s="69"/>
      <c r="R24" s="69"/>
      <c r="S24" s="59"/>
      <c r="T24" s="59"/>
    </row>
  </sheetData>
  <mergeCells count="32">
    <mergeCell ref="B22:B23"/>
    <mergeCell ref="V22:V23"/>
    <mergeCell ref="W22:W23"/>
    <mergeCell ref="A12:A24"/>
    <mergeCell ref="B12:B13"/>
    <mergeCell ref="V12:V13"/>
    <mergeCell ref="W12:W13"/>
    <mergeCell ref="B14:B15"/>
    <mergeCell ref="V14:V15"/>
    <mergeCell ref="W14:W15"/>
    <mergeCell ref="B16:B17"/>
    <mergeCell ref="V16:V17"/>
    <mergeCell ref="W16:W17"/>
    <mergeCell ref="B18:B19"/>
    <mergeCell ref="V18:V19"/>
    <mergeCell ref="W18:W19"/>
    <mergeCell ref="B20:B21"/>
    <mergeCell ref="V20:V21"/>
    <mergeCell ref="W20:W21"/>
    <mergeCell ref="A4:W4"/>
    <mergeCell ref="A5:W5"/>
    <mergeCell ref="T7:U7"/>
    <mergeCell ref="A10:A11"/>
    <mergeCell ref="B10:B11"/>
    <mergeCell ref="C10:D10"/>
    <mergeCell ref="E10:E11"/>
    <mergeCell ref="F10:F11"/>
    <mergeCell ref="G10:R10"/>
    <mergeCell ref="S10:S11"/>
    <mergeCell ref="T10:U10"/>
    <mergeCell ref="V10:V11"/>
    <mergeCell ref="W10:W11"/>
  </mergeCells>
  <pageMargins left="0.7" right="0.7" top="0.75" bottom="0.75" header="0.3" footer="0.3"/>
  <pageSetup paperSize="9" scale="30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7DECE-2C31-49A9-BED4-D3DEA829B2D9}">
  <sheetPr>
    <tabColor theme="5" tint="-0.249977111117893"/>
  </sheetPr>
  <dimension ref="A1:W24"/>
  <sheetViews>
    <sheetView view="pageBreakPreview" topLeftCell="B10" zoomScale="136" zoomScaleNormal="100" zoomScaleSheetLayoutView="136" workbookViewId="0">
      <selection activeCell="C21" sqref="C21"/>
    </sheetView>
  </sheetViews>
  <sheetFormatPr baseColWidth="10" defaultRowHeight="15"/>
  <cols>
    <col min="2" max="2" width="31.42578125" customWidth="1"/>
    <col min="3" max="3" width="16.140625" customWidth="1"/>
    <col min="8" max="18" width="4" customWidth="1"/>
  </cols>
  <sheetData>
    <row r="1" spans="1:23">
      <c r="A1" s="895" t="s">
        <v>1991</v>
      </c>
      <c r="B1" s="895"/>
      <c r="C1" s="895"/>
      <c r="D1" s="895"/>
      <c r="E1" s="895"/>
      <c r="F1" s="895"/>
      <c r="G1" s="895"/>
      <c r="H1" s="895"/>
      <c r="I1" s="895"/>
      <c r="J1" s="895"/>
      <c r="K1" s="895"/>
      <c r="L1" s="895"/>
      <c r="M1" s="895"/>
      <c r="N1" s="895"/>
      <c r="O1" s="895"/>
      <c r="P1" s="895"/>
      <c r="Q1" s="895"/>
      <c r="R1" s="895"/>
      <c r="S1" s="895"/>
      <c r="T1" s="895"/>
      <c r="U1" s="895"/>
      <c r="V1" s="895"/>
      <c r="W1" s="895"/>
    </row>
    <row r="2" spans="1:23">
      <c r="A2" s="895" t="s">
        <v>1992</v>
      </c>
      <c r="B2" s="896"/>
      <c r="C2" s="895"/>
      <c r="D2" s="895"/>
      <c r="E2" s="895"/>
      <c r="F2" s="895"/>
      <c r="G2" s="895"/>
      <c r="H2" s="895"/>
      <c r="I2" s="895"/>
      <c r="J2" s="895"/>
      <c r="K2" s="895"/>
      <c r="L2" s="895"/>
      <c r="M2" s="895"/>
      <c r="N2" s="895"/>
      <c r="O2" s="895"/>
      <c r="P2" s="895"/>
      <c r="Q2" s="895"/>
      <c r="R2" s="895"/>
      <c r="S2" s="895"/>
      <c r="T2" s="895"/>
      <c r="U2" s="895"/>
      <c r="V2" s="895"/>
      <c r="W2" s="895"/>
    </row>
    <row r="3" spans="1:23">
      <c r="A3" s="895" t="s">
        <v>0</v>
      </c>
      <c r="B3" s="897"/>
      <c r="C3" s="895"/>
      <c r="D3" s="895"/>
      <c r="E3" s="895"/>
      <c r="F3" s="895"/>
      <c r="G3" s="895"/>
      <c r="H3" s="895"/>
      <c r="I3" s="895"/>
      <c r="J3" s="895"/>
      <c r="K3" s="895"/>
      <c r="L3" s="895"/>
      <c r="M3" s="895"/>
      <c r="N3" s="895"/>
      <c r="O3" s="895"/>
      <c r="P3" s="895"/>
      <c r="Q3" s="895"/>
      <c r="R3" s="895"/>
      <c r="S3" s="895"/>
      <c r="T3" s="895"/>
      <c r="U3" s="895"/>
      <c r="V3" s="895"/>
      <c r="W3" s="895"/>
    </row>
    <row r="4" spans="1:23" ht="20.25">
      <c r="A4" s="948" t="s">
        <v>1993</v>
      </c>
      <c r="B4" s="949"/>
      <c r="C4" s="949"/>
      <c r="D4" s="949"/>
      <c r="E4" s="949"/>
      <c r="F4" s="949"/>
      <c r="G4" s="949"/>
      <c r="H4" s="949"/>
      <c r="I4" s="949"/>
      <c r="J4" s="949"/>
      <c r="K4" s="949"/>
      <c r="L4" s="949"/>
      <c r="M4" s="949"/>
      <c r="N4" s="949"/>
      <c r="O4" s="949"/>
      <c r="P4" s="949"/>
      <c r="Q4" s="949"/>
      <c r="R4" s="949"/>
      <c r="S4" s="949"/>
      <c r="T4" s="949"/>
      <c r="U4" s="949"/>
      <c r="V4" s="949"/>
      <c r="W4" s="949"/>
    </row>
    <row r="5" spans="1:23" ht="21">
      <c r="A5" s="948" t="s">
        <v>2000</v>
      </c>
      <c r="B5" s="950"/>
      <c r="C5" s="950"/>
      <c r="D5" s="950"/>
      <c r="E5" s="950"/>
      <c r="F5" s="950"/>
      <c r="G5" s="950"/>
      <c r="H5" s="950"/>
      <c r="I5" s="950"/>
      <c r="J5" s="950"/>
      <c r="K5" s="950"/>
      <c r="L5" s="950"/>
      <c r="M5" s="950"/>
      <c r="N5" s="950"/>
      <c r="O5" s="950"/>
      <c r="P5" s="950"/>
      <c r="Q5" s="950"/>
      <c r="R5" s="950"/>
      <c r="S5" s="950"/>
      <c r="T5" s="950"/>
      <c r="U5" s="950"/>
      <c r="V5" s="950"/>
      <c r="W5" s="950"/>
    </row>
    <row r="6" spans="1:23" ht="15.75">
      <c r="A6" s="898" t="s">
        <v>1994</v>
      </c>
      <c r="V6" s="895"/>
      <c r="W6" s="895"/>
    </row>
    <row r="7" spans="1:23">
      <c r="A7" s="899" t="s">
        <v>1995</v>
      </c>
      <c r="T7" s="951" t="s">
        <v>2001</v>
      </c>
      <c r="U7" s="949"/>
      <c r="V7" s="895"/>
      <c r="W7" s="895"/>
    </row>
    <row r="8" spans="1:23">
      <c r="A8" s="900" t="s">
        <v>1996</v>
      </c>
      <c r="B8" s="901"/>
      <c r="C8" s="901"/>
      <c r="D8" s="901"/>
      <c r="E8" s="901"/>
      <c r="F8" s="901"/>
      <c r="G8" s="901"/>
      <c r="H8" s="901"/>
      <c r="I8" s="901"/>
      <c r="J8" s="901"/>
      <c r="K8" s="901"/>
      <c r="L8" s="901"/>
      <c r="M8" s="901"/>
      <c r="N8" s="901"/>
      <c r="O8" s="901"/>
      <c r="P8" s="901"/>
      <c r="Q8" s="901"/>
      <c r="R8" s="901"/>
      <c r="S8" s="901"/>
      <c r="T8" s="901"/>
      <c r="U8" s="901"/>
      <c r="V8" s="895"/>
      <c r="W8" s="895"/>
    </row>
    <row r="10" spans="1:23" ht="28.5" customHeight="1">
      <c r="A10" s="943" t="s">
        <v>17</v>
      </c>
      <c r="B10" s="943" t="s">
        <v>84</v>
      </c>
      <c r="C10" s="952" t="s">
        <v>19</v>
      </c>
      <c r="D10" s="953"/>
      <c r="E10" s="943" t="s">
        <v>20</v>
      </c>
      <c r="F10" s="943" t="s">
        <v>21</v>
      </c>
      <c r="G10" s="952" t="s">
        <v>22</v>
      </c>
      <c r="H10" s="954"/>
      <c r="I10" s="954"/>
      <c r="J10" s="954"/>
      <c r="K10" s="954"/>
      <c r="L10" s="954"/>
      <c r="M10" s="954"/>
      <c r="N10" s="954"/>
      <c r="O10" s="954"/>
      <c r="P10" s="954"/>
      <c r="Q10" s="954"/>
      <c r="R10" s="953"/>
      <c r="S10" s="955" t="s">
        <v>58</v>
      </c>
      <c r="T10" s="941" t="s">
        <v>1997</v>
      </c>
      <c r="U10" s="942"/>
      <c r="V10" s="943" t="s">
        <v>23</v>
      </c>
      <c r="W10" s="943" t="s">
        <v>24</v>
      </c>
    </row>
    <row r="11" spans="1:23" ht="40.5">
      <c r="A11" s="936"/>
      <c r="B11" s="936"/>
      <c r="C11" s="43" t="s">
        <v>25</v>
      </c>
      <c r="D11" s="43" t="s">
        <v>26</v>
      </c>
      <c r="E11" s="936"/>
      <c r="F11" s="936"/>
      <c r="G11" s="43" t="s">
        <v>27</v>
      </c>
      <c r="H11" s="43" t="s">
        <v>28</v>
      </c>
      <c r="I11" s="43" t="s">
        <v>29</v>
      </c>
      <c r="J11" s="43" t="s">
        <v>30</v>
      </c>
      <c r="K11" s="43" t="s">
        <v>31</v>
      </c>
      <c r="L11" s="43" t="s">
        <v>32</v>
      </c>
      <c r="M11" s="43" t="s">
        <v>33</v>
      </c>
      <c r="N11" s="43" t="s">
        <v>34</v>
      </c>
      <c r="O11" s="43" t="s">
        <v>35</v>
      </c>
      <c r="P11" s="43" t="s">
        <v>36</v>
      </c>
      <c r="Q11" s="43" t="s">
        <v>37</v>
      </c>
      <c r="R11" s="43" t="s">
        <v>38</v>
      </c>
      <c r="S11" s="934"/>
      <c r="T11" s="902" t="s">
        <v>1998</v>
      </c>
      <c r="U11" s="902" t="s">
        <v>1999</v>
      </c>
      <c r="V11" s="936"/>
      <c r="W11" s="936"/>
    </row>
    <row r="12" spans="1:23" ht="27">
      <c r="A12" s="944" t="s">
        <v>85</v>
      </c>
      <c r="B12" s="946" t="s">
        <v>2004</v>
      </c>
      <c r="C12" s="909" t="s">
        <v>86</v>
      </c>
      <c r="D12" s="59">
        <v>26</v>
      </c>
      <c r="E12" s="60"/>
      <c r="F12" s="60"/>
      <c r="G12" s="61">
        <v>0</v>
      </c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903">
        <f t="shared" ref="S12:S23" si="0">SUM(H12:R12)</f>
        <v>0</v>
      </c>
      <c r="T12" s="904" t="e">
        <f>G12*100/S12</f>
        <v>#DIV/0!</v>
      </c>
      <c r="U12" s="905">
        <f>S12/D12</f>
        <v>0</v>
      </c>
      <c r="V12" s="935" t="s">
        <v>42</v>
      </c>
      <c r="W12" s="937" t="s">
        <v>87</v>
      </c>
    </row>
    <row r="13" spans="1:23" ht="16.5">
      <c r="A13" s="945"/>
      <c r="B13" s="947"/>
      <c r="C13" s="62" t="s">
        <v>44</v>
      </c>
      <c r="D13" s="60">
        <v>9224</v>
      </c>
      <c r="E13" s="63">
        <v>2.2999999999999998</v>
      </c>
      <c r="F13" s="60">
        <v>9224</v>
      </c>
      <c r="G13" s="60">
        <v>0</v>
      </c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903">
        <f t="shared" si="0"/>
        <v>0</v>
      </c>
      <c r="T13" s="904" t="e">
        <f t="shared" ref="T13:T23" si="1">G13*100/S13</f>
        <v>#DIV/0!</v>
      </c>
      <c r="U13" s="905">
        <f t="shared" ref="U13:U23" si="2">S13/D13</f>
        <v>0</v>
      </c>
      <c r="V13" s="936"/>
      <c r="W13" s="936"/>
    </row>
    <row r="14" spans="1:23" ht="27">
      <c r="A14" s="945"/>
      <c r="B14" s="940" t="s">
        <v>88</v>
      </c>
      <c r="C14" s="909" t="s">
        <v>86</v>
      </c>
      <c r="D14" s="59">
        <v>26</v>
      </c>
      <c r="E14" s="59"/>
      <c r="F14" s="59"/>
      <c r="G14" s="61">
        <v>0</v>
      </c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903">
        <f t="shared" si="0"/>
        <v>0</v>
      </c>
      <c r="T14" s="904" t="e">
        <f t="shared" si="1"/>
        <v>#DIV/0!</v>
      </c>
      <c r="U14" s="905">
        <f t="shared" si="2"/>
        <v>0</v>
      </c>
      <c r="V14" s="935" t="s">
        <v>42</v>
      </c>
      <c r="W14" s="937" t="s">
        <v>87</v>
      </c>
    </row>
    <row r="15" spans="1:23" ht="16.5">
      <c r="A15" s="945"/>
      <c r="B15" s="934"/>
      <c r="C15" s="62" t="s">
        <v>44</v>
      </c>
      <c r="D15" s="60">
        <v>9297</v>
      </c>
      <c r="E15" s="63">
        <v>2.2999999999999998</v>
      </c>
      <c r="F15" s="60">
        <v>9297</v>
      </c>
      <c r="G15" s="60">
        <v>0</v>
      </c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903">
        <f t="shared" si="0"/>
        <v>0</v>
      </c>
      <c r="T15" s="904" t="e">
        <f t="shared" si="1"/>
        <v>#DIV/0!</v>
      </c>
      <c r="U15" s="905">
        <f t="shared" si="2"/>
        <v>0</v>
      </c>
      <c r="V15" s="936"/>
      <c r="W15" s="936"/>
    </row>
    <row r="16" spans="1:23" ht="27">
      <c r="A16" s="945"/>
      <c r="B16" s="933" t="s">
        <v>89</v>
      </c>
      <c r="C16" s="909" t="s">
        <v>86</v>
      </c>
      <c r="D16" s="59">
        <v>26</v>
      </c>
      <c r="E16" s="60"/>
      <c r="F16" s="64"/>
      <c r="G16" s="65">
        <v>0</v>
      </c>
      <c r="H16" s="65"/>
      <c r="I16" s="61"/>
      <c r="J16" s="65"/>
      <c r="K16" s="65"/>
      <c r="L16" s="61"/>
      <c r="M16" s="65"/>
      <c r="N16" s="65"/>
      <c r="O16" s="61"/>
      <c r="P16" s="65"/>
      <c r="Q16" s="65"/>
      <c r="R16" s="65"/>
      <c r="S16" s="903">
        <f t="shared" si="0"/>
        <v>0</v>
      </c>
      <c r="T16" s="904" t="e">
        <f t="shared" si="1"/>
        <v>#DIV/0!</v>
      </c>
      <c r="U16" s="905">
        <f t="shared" si="2"/>
        <v>0</v>
      </c>
      <c r="V16" s="935" t="s">
        <v>42</v>
      </c>
      <c r="W16" s="937" t="s">
        <v>87</v>
      </c>
    </row>
    <row r="17" spans="1:23" ht="16.5">
      <c r="A17" s="945"/>
      <c r="B17" s="934"/>
      <c r="C17" s="62" t="s">
        <v>44</v>
      </c>
      <c r="D17" s="60">
        <v>1390</v>
      </c>
      <c r="E17" s="63">
        <v>2.2999999999999998</v>
      </c>
      <c r="F17" s="60">
        <v>1390</v>
      </c>
      <c r="G17" s="60">
        <v>0</v>
      </c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903">
        <f t="shared" si="0"/>
        <v>0</v>
      </c>
      <c r="T17" s="904" t="e">
        <f t="shared" si="1"/>
        <v>#DIV/0!</v>
      </c>
      <c r="U17" s="905">
        <f t="shared" si="2"/>
        <v>0</v>
      </c>
      <c r="V17" s="936"/>
      <c r="W17" s="936"/>
    </row>
    <row r="18" spans="1:23" ht="27">
      <c r="A18" s="945"/>
      <c r="B18" s="940" t="s">
        <v>90</v>
      </c>
      <c r="C18" s="909" t="s">
        <v>86</v>
      </c>
      <c r="D18" s="59">
        <v>26</v>
      </c>
      <c r="E18" s="60"/>
      <c r="F18" s="66"/>
      <c r="G18" s="61">
        <v>0</v>
      </c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903">
        <f t="shared" si="0"/>
        <v>0</v>
      </c>
      <c r="T18" s="904" t="e">
        <f t="shared" si="1"/>
        <v>#DIV/0!</v>
      </c>
      <c r="U18" s="905">
        <f t="shared" si="2"/>
        <v>0</v>
      </c>
      <c r="V18" s="935" t="s">
        <v>42</v>
      </c>
      <c r="W18" s="937" t="s">
        <v>87</v>
      </c>
    </row>
    <row r="19" spans="1:23" ht="16.5">
      <c r="A19" s="945"/>
      <c r="B19" s="934"/>
      <c r="C19" s="62" t="s">
        <v>44</v>
      </c>
      <c r="D19" s="60">
        <v>4875.5</v>
      </c>
      <c r="E19" s="63">
        <v>2.2999999999999998</v>
      </c>
      <c r="F19" s="60">
        <v>4875.5</v>
      </c>
      <c r="G19" s="60">
        <v>0</v>
      </c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903">
        <f t="shared" si="0"/>
        <v>0</v>
      </c>
      <c r="T19" s="904" t="e">
        <f t="shared" si="1"/>
        <v>#DIV/0!</v>
      </c>
      <c r="U19" s="905">
        <f t="shared" si="2"/>
        <v>0</v>
      </c>
      <c r="V19" s="936"/>
      <c r="W19" s="936"/>
    </row>
    <row r="20" spans="1:23" ht="27">
      <c r="A20" s="945"/>
      <c r="B20" s="933" t="s">
        <v>91</v>
      </c>
      <c r="C20" s="909" t="s">
        <v>86</v>
      </c>
      <c r="D20" s="59">
        <v>26</v>
      </c>
      <c r="E20" s="60"/>
      <c r="F20" s="60"/>
      <c r="G20" s="61">
        <v>0</v>
      </c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903">
        <f t="shared" si="0"/>
        <v>0</v>
      </c>
      <c r="T20" s="904" t="e">
        <f t="shared" si="1"/>
        <v>#DIV/0!</v>
      </c>
      <c r="U20" s="905">
        <f t="shared" si="2"/>
        <v>0</v>
      </c>
      <c r="V20" s="935" t="s">
        <v>42</v>
      </c>
      <c r="W20" s="937" t="s">
        <v>87</v>
      </c>
    </row>
    <row r="21" spans="1:23" ht="16.5">
      <c r="A21" s="945"/>
      <c r="B21" s="934"/>
      <c r="C21" s="62" t="s">
        <v>44</v>
      </c>
      <c r="D21" s="60">
        <v>69679</v>
      </c>
      <c r="E21" s="63">
        <v>2.2999999999999998</v>
      </c>
      <c r="F21" s="60">
        <v>69679</v>
      </c>
      <c r="G21" s="60">
        <v>0</v>
      </c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903">
        <f t="shared" si="0"/>
        <v>0</v>
      </c>
      <c r="T21" s="904" t="e">
        <f t="shared" si="1"/>
        <v>#DIV/0!</v>
      </c>
      <c r="U21" s="905">
        <f t="shared" si="2"/>
        <v>0</v>
      </c>
      <c r="V21" s="936"/>
      <c r="W21" s="936"/>
    </row>
    <row r="22" spans="1:23" ht="27">
      <c r="A22" s="945"/>
      <c r="B22" s="938" t="s">
        <v>92</v>
      </c>
      <c r="C22" s="62" t="s">
        <v>86</v>
      </c>
      <c r="D22" s="59">
        <v>1</v>
      </c>
      <c r="E22" s="67"/>
      <c r="F22" s="67"/>
      <c r="G22" s="61">
        <v>0</v>
      </c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903">
        <f t="shared" si="0"/>
        <v>0</v>
      </c>
      <c r="T22" s="904" t="e">
        <f t="shared" si="1"/>
        <v>#DIV/0!</v>
      </c>
      <c r="U22" s="905">
        <f t="shared" si="2"/>
        <v>0</v>
      </c>
      <c r="V22" s="935" t="s">
        <v>42</v>
      </c>
      <c r="W22" s="937" t="s">
        <v>87</v>
      </c>
    </row>
    <row r="23" spans="1:23" ht="16.5">
      <c r="A23" s="945"/>
      <c r="B23" s="939"/>
      <c r="C23" s="62" t="s">
        <v>44</v>
      </c>
      <c r="D23" s="69">
        <v>21508.5</v>
      </c>
      <c r="E23" s="68">
        <v>2.2999999999999998</v>
      </c>
      <c r="F23" s="67">
        <v>21508.5</v>
      </c>
      <c r="G23" s="67">
        <v>0</v>
      </c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903">
        <f t="shared" si="0"/>
        <v>0</v>
      </c>
      <c r="T23" s="904" t="e">
        <f t="shared" si="1"/>
        <v>#DIV/0!</v>
      </c>
      <c r="U23" s="905">
        <f t="shared" si="2"/>
        <v>0</v>
      </c>
      <c r="V23" s="936"/>
      <c r="W23" s="936"/>
    </row>
    <row r="24" spans="1:23">
      <c r="A24" s="945"/>
      <c r="B24" s="70"/>
      <c r="C24" s="59"/>
      <c r="D24" s="59"/>
      <c r="E24" s="59"/>
      <c r="F24" s="69">
        <v>115974</v>
      </c>
      <c r="G24" s="69">
        <v>0</v>
      </c>
      <c r="H24" s="69" t="e">
        <f>H13+H15+H17+H19+H21+#REF!</f>
        <v>#REF!</v>
      </c>
      <c r="I24" s="69" t="e">
        <f>I13+I15+I17+I19+I21+#REF!</f>
        <v>#REF!</v>
      </c>
      <c r="J24" s="69" t="e">
        <f>J13+J15+J17+J19+J21+#REF!</f>
        <v>#REF!</v>
      </c>
      <c r="K24" s="69" t="e">
        <f>K13+K15+K17+K19+K21+#REF!</f>
        <v>#REF!</v>
      </c>
      <c r="L24" s="69" t="e">
        <f>L13+L15+L17+L19+L21+#REF!</f>
        <v>#REF!</v>
      </c>
      <c r="M24" s="69" t="e">
        <f>M13+M15+M17+M19+M21+#REF!</f>
        <v>#REF!</v>
      </c>
      <c r="N24" s="69" t="e">
        <f>N13+N15+N17+N19+N21+#REF!</f>
        <v>#REF!</v>
      </c>
      <c r="O24" s="69" t="e">
        <f>O13+O15+O17+O19+O21+#REF!</f>
        <v>#REF!</v>
      </c>
      <c r="P24" s="69" t="e">
        <f>P13+P15+P17+P19+P21+#REF!</f>
        <v>#REF!</v>
      </c>
      <c r="Q24" s="69" t="e">
        <f>Q13+Q15+Q17+Q19+Q21+#REF!</f>
        <v>#REF!</v>
      </c>
      <c r="R24" s="69" t="e">
        <f>R13+R15+R17+R19+R21+#REF!</f>
        <v>#REF!</v>
      </c>
      <c r="S24" s="59"/>
      <c r="T24" s="59"/>
    </row>
  </sheetData>
  <mergeCells count="32">
    <mergeCell ref="W14:W15"/>
    <mergeCell ref="B16:B17"/>
    <mergeCell ref="W16:W17"/>
    <mergeCell ref="W10:W11"/>
    <mergeCell ref="S10:S11"/>
    <mergeCell ref="W20:W21"/>
    <mergeCell ref="B22:B23"/>
    <mergeCell ref="W22:W23"/>
    <mergeCell ref="A12:A24"/>
    <mergeCell ref="B12:B13"/>
    <mergeCell ref="V20:V21"/>
    <mergeCell ref="V22:V23"/>
    <mergeCell ref="B20:B21"/>
    <mergeCell ref="V16:V17"/>
    <mergeCell ref="V18:V19"/>
    <mergeCell ref="V12:V13"/>
    <mergeCell ref="V14:V15"/>
    <mergeCell ref="B18:B19"/>
    <mergeCell ref="W18:W19"/>
    <mergeCell ref="W12:W13"/>
    <mergeCell ref="B14:B15"/>
    <mergeCell ref="A4:W4"/>
    <mergeCell ref="A5:W5"/>
    <mergeCell ref="T7:U7"/>
    <mergeCell ref="F10:F11"/>
    <mergeCell ref="G10:R10"/>
    <mergeCell ref="A10:A11"/>
    <mergeCell ref="E10:E11"/>
    <mergeCell ref="V10:V11"/>
    <mergeCell ref="T10:U10"/>
    <mergeCell ref="B10:B11"/>
    <mergeCell ref="C10:D10"/>
  </mergeCells>
  <pageMargins left="0.7" right="0.7" top="0.75" bottom="0.75" header="0.3" footer="0.3"/>
  <pageSetup paperSize="9" scale="30"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view="pageBreakPreview" topLeftCell="A73" zoomScaleNormal="100" zoomScaleSheetLayoutView="100" workbookViewId="0">
      <selection activeCell="D91" sqref="D91:F103"/>
    </sheetView>
  </sheetViews>
  <sheetFormatPr baseColWidth="10" defaultColWidth="14.42578125" defaultRowHeight="15" customHeight="1"/>
  <cols>
    <col min="1" max="1" width="16" customWidth="1"/>
    <col min="2" max="2" width="27" customWidth="1"/>
    <col min="3" max="3" width="20.28515625" customWidth="1"/>
    <col min="4" max="4" width="13" customWidth="1"/>
    <col min="5" max="5" width="6.7109375" customWidth="1"/>
    <col min="6" max="6" width="12.7109375" customWidth="1"/>
    <col min="7" max="7" width="11" customWidth="1"/>
    <col min="8" max="8" width="10.28515625" customWidth="1"/>
    <col min="9" max="9" width="10.42578125" customWidth="1"/>
    <col min="10" max="10" width="11.140625" customWidth="1"/>
    <col min="11" max="11" width="11" customWidth="1"/>
    <col min="12" max="12" width="10.7109375" customWidth="1"/>
    <col min="13" max="13" width="9.85546875" customWidth="1"/>
    <col min="14" max="14" width="10.42578125" customWidth="1"/>
    <col min="15" max="15" width="8" customWidth="1"/>
    <col min="16" max="16" width="8.140625" customWidth="1"/>
    <col min="17" max="17" width="7.42578125" customWidth="1"/>
    <col min="18" max="18" width="6.5703125" customWidth="1"/>
    <col min="19" max="19" width="6.140625" customWidth="1"/>
    <col min="20" max="20" width="14.7109375" customWidth="1"/>
    <col min="21" max="22" width="11.42578125" hidden="1" customWidth="1"/>
    <col min="23" max="26" width="11.42578125" customWidth="1"/>
  </cols>
  <sheetData>
    <row r="1" spans="1:26" ht="13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1"/>
      <c r="B2" s="965" t="s">
        <v>1</v>
      </c>
      <c r="C2" s="949"/>
      <c r="D2" s="949"/>
      <c r="E2" s="949"/>
      <c r="F2" s="949"/>
      <c r="G2" s="949"/>
      <c r="H2" s="949"/>
      <c r="I2" s="949"/>
      <c r="J2" s="949"/>
      <c r="K2" s="949"/>
      <c r="L2" s="949"/>
      <c r="M2" s="949"/>
      <c r="N2" s="949"/>
      <c r="O2" s="949"/>
      <c r="P2" s="949"/>
      <c r="Q2" s="949"/>
      <c r="R2" s="949"/>
      <c r="S2" s="949"/>
      <c r="T2" s="949"/>
      <c r="U2" s="1"/>
      <c r="V2" s="1"/>
      <c r="W2" s="1"/>
      <c r="X2" s="1"/>
      <c r="Y2" s="1"/>
      <c r="Z2" s="1"/>
    </row>
    <row r="3" spans="1:26" ht="13.5" customHeight="1">
      <c r="A3" s="1"/>
      <c r="B3" s="965" t="s">
        <v>2</v>
      </c>
      <c r="C3" s="949"/>
      <c r="D3" s="949"/>
      <c r="E3" s="949"/>
      <c r="F3" s="949"/>
      <c r="G3" s="949"/>
      <c r="H3" s="949"/>
      <c r="I3" s="949"/>
      <c r="J3" s="949"/>
      <c r="K3" s="949"/>
      <c r="L3" s="949"/>
      <c r="M3" s="949"/>
      <c r="N3" s="949"/>
      <c r="O3" s="949"/>
      <c r="P3" s="949"/>
      <c r="Q3" s="949"/>
      <c r="R3" s="949"/>
      <c r="S3" s="949"/>
      <c r="T3" s="949"/>
      <c r="U3" s="1"/>
      <c r="V3" s="1"/>
      <c r="W3" s="1"/>
      <c r="X3" s="1"/>
      <c r="Y3" s="1"/>
      <c r="Z3" s="1"/>
    </row>
    <row r="4" spans="1:26" ht="13.5" customHeight="1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1"/>
      <c r="V4" s="1"/>
      <c r="W4" s="1"/>
      <c r="X4" s="1"/>
      <c r="Y4" s="1"/>
      <c r="Z4" s="1"/>
    </row>
    <row r="5" spans="1:26" ht="15" customHeight="1">
      <c r="A5" s="966" t="s">
        <v>3</v>
      </c>
      <c r="B5" s="953"/>
      <c r="C5" s="3" t="s">
        <v>4</v>
      </c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6"/>
      <c r="V5" s="6"/>
      <c r="W5" s="1"/>
      <c r="X5" s="1"/>
      <c r="Y5" s="1"/>
      <c r="Z5" s="1"/>
    </row>
    <row r="6" spans="1:26" ht="6" customHeight="1">
      <c r="A6" s="7"/>
      <c r="B6" s="7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1"/>
      <c r="V6" s="1"/>
      <c r="W6" s="1"/>
      <c r="X6" s="1"/>
      <c r="Y6" s="1"/>
      <c r="Z6" s="1"/>
    </row>
    <row r="7" spans="1:26" ht="15" customHeight="1">
      <c r="A7" s="966" t="s">
        <v>5</v>
      </c>
      <c r="B7" s="953"/>
      <c r="C7" s="8" t="s">
        <v>6</v>
      </c>
      <c r="D7" s="4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6"/>
      <c r="V7" s="6"/>
      <c r="W7" s="1"/>
      <c r="X7" s="1"/>
      <c r="Y7" s="1"/>
      <c r="Z7" s="1"/>
    </row>
    <row r="8" spans="1:26" ht="6" customHeight="1">
      <c r="A8" s="9"/>
      <c r="B8" s="7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1"/>
      <c r="V8" s="1"/>
      <c r="W8" s="1"/>
      <c r="X8" s="1"/>
      <c r="Y8" s="1"/>
      <c r="Z8" s="1"/>
    </row>
    <row r="9" spans="1:26" ht="13.5" customHeight="1">
      <c r="A9" s="966" t="s">
        <v>7</v>
      </c>
      <c r="B9" s="953"/>
      <c r="C9" s="10" t="s">
        <v>8</v>
      </c>
      <c r="D9" s="11"/>
      <c r="E9" s="11"/>
      <c r="F9" s="11"/>
      <c r="G9" s="11"/>
      <c r="H9" s="11"/>
      <c r="I9" s="11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1"/>
      <c r="V9" s="1"/>
      <c r="W9" s="1"/>
      <c r="X9" s="1"/>
      <c r="Y9" s="1"/>
      <c r="Z9" s="1"/>
    </row>
    <row r="10" spans="1:26" ht="6" customHeight="1">
      <c r="A10" s="7"/>
      <c r="B10" s="7"/>
      <c r="C10" s="12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1"/>
      <c r="V10" s="1"/>
      <c r="W10" s="1"/>
      <c r="X10" s="1"/>
      <c r="Y10" s="1"/>
      <c r="Z10" s="1"/>
    </row>
    <row r="11" spans="1:26" ht="13.5" customHeight="1">
      <c r="A11" s="966" t="s">
        <v>9</v>
      </c>
      <c r="B11" s="954"/>
      <c r="C11" s="11" t="s">
        <v>10</v>
      </c>
      <c r="D11" s="11"/>
      <c r="E11" s="11"/>
      <c r="F11" s="5"/>
      <c r="G11" s="5"/>
      <c r="H11" s="5"/>
      <c r="I11" s="5"/>
      <c r="J11" s="4"/>
      <c r="K11" s="4"/>
      <c r="L11" s="967" t="s">
        <v>11</v>
      </c>
      <c r="M11" s="953"/>
      <c r="N11" s="13" t="s">
        <v>12</v>
      </c>
      <c r="O11" s="14"/>
      <c r="P11" s="14"/>
      <c r="Q11" s="5"/>
      <c r="R11" s="5"/>
      <c r="S11" s="5"/>
      <c r="T11" s="5"/>
      <c r="U11" s="1"/>
      <c r="V11" s="1"/>
      <c r="W11" s="1"/>
      <c r="X11" s="1"/>
      <c r="Y11" s="1"/>
      <c r="Z11" s="1"/>
    </row>
    <row r="12" spans="1:26" ht="6" customHeight="1">
      <c r="A12" s="7"/>
      <c r="B12" s="7"/>
      <c r="C12" s="4"/>
      <c r="D12" s="4"/>
      <c r="E12" s="4"/>
      <c r="F12" s="4"/>
      <c r="G12" s="4"/>
      <c r="H12" s="4"/>
      <c r="I12" s="4"/>
      <c r="J12" s="4"/>
      <c r="K12" s="4"/>
      <c r="L12" s="7"/>
      <c r="M12" s="7"/>
      <c r="N12" s="7"/>
      <c r="O12" s="7"/>
      <c r="P12" s="7"/>
      <c r="Q12" s="4"/>
      <c r="R12" s="4"/>
      <c r="S12" s="4"/>
      <c r="T12" s="4"/>
      <c r="U12" s="1"/>
      <c r="V12" s="1"/>
      <c r="W12" s="1"/>
      <c r="X12" s="1"/>
      <c r="Y12" s="1"/>
      <c r="Z12" s="1"/>
    </row>
    <row r="13" spans="1:26" ht="13.5" customHeight="1">
      <c r="A13" s="966" t="s">
        <v>13</v>
      </c>
      <c r="B13" s="953"/>
      <c r="C13" s="15" t="s">
        <v>14</v>
      </c>
      <c r="D13" s="4"/>
      <c r="E13" s="5"/>
      <c r="F13" s="5"/>
      <c r="G13" s="5"/>
      <c r="H13" s="5"/>
      <c r="I13" s="5"/>
      <c r="J13" s="4"/>
      <c r="K13" s="4"/>
      <c r="L13" s="4"/>
      <c r="M13" s="4"/>
      <c r="N13" s="4"/>
      <c r="O13" s="4"/>
      <c r="P13" s="14"/>
      <c r="Q13" s="4"/>
      <c r="R13" s="4"/>
      <c r="S13" s="4"/>
      <c r="T13" s="4"/>
      <c r="U13" s="1"/>
      <c r="V13" s="1"/>
      <c r="W13" s="1"/>
      <c r="X13" s="1"/>
      <c r="Y13" s="1"/>
      <c r="Z13" s="1"/>
    </row>
    <row r="14" spans="1:26" ht="6" customHeight="1">
      <c r="A14" s="7"/>
      <c r="B14" s="7"/>
      <c r="C14" s="7"/>
      <c r="D14" s="4"/>
      <c r="E14" s="7"/>
      <c r="F14" s="7"/>
      <c r="G14" s="7"/>
      <c r="H14" s="7"/>
      <c r="I14" s="7"/>
      <c r="J14" s="4"/>
      <c r="K14" s="4"/>
      <c r="L14" s="4"/>
      <c r="M14" s="4"/>
      <c r="N14" s="4"/>
      <c r="O14" s="4"/>
      <c r="P14" s="7"/>
      <c r="Q14" s="4"/>
      <c r="R14" s="4"/>
      <c r="S14" s="4"/>
      <c r="T14" s="4"/>
      <c r="U14" s="1"/>
      <c r="V14" s="1"/>
      <c r="W14" s="1"/>
      <c r="X14" s="1"/>
      <c r="Y14" s="1"/>
      <c r="Z14" s="1"/>
    </row>
    <row r="15" spans="1:26" ht="13.5" customHeight="1">
      <c r="A15" s="966" t="s">
        <v>15</v>
      </c>
      <c r="B15" s="953"/>
      <c r="C15" s="13" t="s">
        <v>16</v>
      </c>
      <c r="D15" s="4"/>
      <c r="E15" s="5"/>
      <c r="F15" s="5"/>
      <c r="G15" s="5"/>
      <c r="H15" s="5"/>
      <c r="I15" s="5"/>
      <c r="J15" s="4"/>
      <c r="K15" s="4"/>
      <c r="L15" s="4"/>
      <c r="M15" s="4"/>
      <c r="N15" s="4"/>
      <c r="O15" s="4"/>
      <c r="P15" s="5"/>
      <c r="Q15" s="4"/>
      <c r="R15" s="4"/>
      <c r="S15" s="4"/>
      <c r="T15" s="4"/>
      <c r="U15" s="1"/>
      <c r="V15" s="1"/>
      <c r="W15" s="1"/>
      <c r="X15" s="1"/>
      <c r="Y15" s="1"/>
      <c r="Z15" s="1"/>
    </row>
    <row r="16" spans="1:26" ht="3" customHeight="1">
      <c r="A16" s="4"/>
      <c r="B16" s="7"/>
      <c r="C16" s="7"/>
      <c r="D16" s="7"/>
      <c r="E16" s="7"/>
      <c r="F16" s="7"/>
      <c r="G16" s="7"/>
      <c r="H16" s="7"/>
      <c r="I16" s="7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1"/>
      <c r="V16" s="1"/>
      <c r="W16" s="1"/>
      <c r="X16" s="1"/>
      <c r="Y16" s="1"/>
      <c r="Z16" s="1"/>
    </row>
    <row r="17" spans="1:26" ht="15.75" customHeight="1">
      <c r="A17" s="959" t="s">
        <v>17</v>
      </c>
      <c r="B17" s="959" t="s">
        <v>18</v>
      </c>
      <c r="C17" s="968" t="s">
        <v>19</v>
      </c>
      <c r="D17" s="953"/>
      <c r="E17" s="959" t="s">
        <v>20</v>
      </c>
      <c r="F17" s="959" t="s">
        <v>21</v>
      </c>
      <c r="G17" s="968" t="s">
        <v>22</v>
      </c>
      <c r="H17" s="954"/>
      <c r="I17" s="954"/>
      <c r="J17" s="954"/>
      <c r="K17" s="954"/>
      <c r="L17" s="954"/>
      <c r="M17" s="954"/>
      <c r="N17" s="954"/>
      <c r="O17" s="954"/>
      <c r="P17" s="954"/>
      <c r="Q17" s="954"/>
      <c r="R17" s="953"/>
      <c r="S17" s="959" t="s">
        <v>23</v>
      </c>
      <c r="T17" s="959" t="s">
        <v>24</v>
      </c>
      <c r="U17" s="1"/>
      <c r="V17" s="1"/>
      <c r="W17" s="1"/>
      <c r="X17" s="1"/>
      <c r="Y17" s="1"/>
      <c r="Z17" s="1"/>
    </row>
    <row r="18" spans="1:26" ht="34.5" customHeight="1">
      <c r="A18" s="957"/>
      <c r="B18" s="957"/>
      <c r="C18" s="16"/>
      <c r="D18" s="16"/>
      <c r="E18" s="957"/>
      <c r="F18" s="957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957"/>
      <c r="T18" s="957"/>
      <c r="U18" s="1"/>
      <c r="V18" s="1"/>
      <c r="W18" s="1"/>
      <c r="X18" s="1"/>
      <c r="Y18" s="1"/>
      <c r="Z18" s="1"/>
    </row>
    <row r="19" spans="1:26" ht="35.25" customHeight="1">
      <c r="A19" s="936"/>
      <c r="B19" s="936"/>
      <c r="C19" s="16" t="s">
        <v>25</v>
      </c>
      <c r="D19" s="16" t="s">
        <v>26</v>
      </c>
      <c r="E19" s="936"/>
      <c r="F19" s="936"/>
      <c r="G19" s="16" t="s">
        <v>27</v>
      </c>
      <c r="H19" s="16" t="s">
        <v>28</v>
      </c>
      <c r="I19" s="16" t="s">
        <v>29</v>
      </c>
      <c r="J19" s="16" t="s">
        <v>30</v>
      </c>
      <c r="K19" s="16" t="s">
        <v>31</v>
      </c>
      <c r="L19" s="16" t="s">
        <v>32</v>
      </c>
      <c r="M19" s="16" t="s">
        <v>33</v>
      </c>
      <c r="N19" s="16" t="s">
        <v>34</v>
      </c>
      <c r="O19" s="16" t="s">
        <v>35</v>
      </c>
      <c r="P19" s="16" t="s">
        <v>36</v>
      </c>
      <c r="Q19" s="16" t="s">
        <v>37</v>
      </c>
      <c r="R19" s="16" t="s">
        <v>38</v>
      </c>
      <c r="S19" s="936"/>
      <c r="T19" s="936"/>
      <c r="U19" s="4"/>
      <c r="V19" s="4"/>
      <c r="W19" s="4"/>
      <c r="X19" s="4"/>
      <c r="Y19" s="4"/>
      <c r="Z19" s="4"/>
    </row>
    <row r="20" spans="1:26" ht="35.25" customHeight="1">
      <c r="A20" s="969" t="s">
        <v>39</v>
      </c>
      <c r="B20" s="961" t="s">
        <v>40</v>
      </c>
      <c r="C20" s="17" t="s">
        <v>41</v>
      </c>
      <c r="D20" s="18">
        <f>D22+D24+D26</f>
        <v>27</v>
      </c>
      <c r="E20" s="19"/>
      <c r="F20" s="18">
        <f t="shared" ref="F20:R20" si="0">F22+F24+F26</f>
        <v>27</v>
      </c>
      <c r="G20" s="18">
        <f t="shared" si="0"/>
        <v>2</v>
      </c>
      <c r="H20" s="18">
        <f t="shared" si="0"/>
        <v>2</v>
      </c>
      <c r="I20" s="18">
        <f t="shared" si="0"/>
        <v>3</v>
      </c>
      <c r="J20" s="18">
        <f t="shared" si="0"/>
        <v>2</v>
      </c>
      <c r="K20" s="18">
        <f t="shared" si="0"/>
        <v>2</v>
      </c>
      <c r="L20" s="18">
        <f t="shared" si="0"/>
        <v>2</v>
      </c>
      <c r="M20" s="18">
        <f t="shared" si="0"/>
        <v>2</v>
      </c>
      <c r="N20" s="18">
        <f t="shared" si="0"/>
        <v>2</v>
      </c>
      <c r="O20" s="18">
        <f t="shared" si="0"/>
        <v>2</v>
      </c>
      <c r="P20" s="18">
        <f t="shared" si="0"/>
        <v>3</v>
      </c>
      <c r="Q20" s="18">
        <f t="shared" si="0"/>
        <v>2</v>
      </c>
      <c r="R20" s="18">
        <f t="shared" si="0"/>
        <v>3</v>
      </c>
      <c r="S20" s="958" t="s">
        <v>42</v>
      </c>
      <c r="T20" s="956" t="s">
        <v>43</v>
      </c>
      <c r="U20" s="4"/>
      <c r="V20" s="4"/>
      <c r="W20" s="20"/>
      <c r="X20" s="4"/>
      <c r="Y20" s="4"/>
      <c r="Z20" s="4"/>
    </row>
    <row r="21" spans="1:26" ht="21" customHeight="1">
      <c r="A21" s="957"/>
      <c r="B21" s="936"/>
      <c r="C21" s="21" t="s">
        <v>44</v>
      </c>
      <c r="D21" s="22">
        <f t="shared" ref="D21:D27" si="1">F21</f>
        <v>82405.997999999992</v>
      </c>
      <c r="E21" s="19">
        <v>2.2999999999999998</v>
      </c>
      <c r="F21" s="23">
        <f>SUM(G21:R21)</f>
        <v>82405.997999999992</v>
      </c>
      <c r="G21" s="24">
        <f t="shared" ref="G21:R21" si="2">G23+G25+G27</f>
        <v>0</v>
      </c>
      <c r="H21" s="24">
        <f t="shared" si="2"/>
        <v>8457.9979999999996</v>
      </c>
      <c r="I21" s="24">
        <f t="shared" si="2"/>
        <v>19913</v>
      </c>
      <c r="J21" s="24">
        <f t="shared" si="2"/>
        <v>29327</v>
      </c>
      <c r="K21" s="24">
        <f t="shared" si="2"/>
        <v>5692</v>
      </c>
      <c r="L21" s="24">
        <f t="shared" si="2"/>
        <v>6334</v>
      </c>
      <c r="M21" s="24">
        <f t="shared" si="2"/>
        <v>10918</v>
      </c>
      <c r="N21" s="24">
        <f t="shared" si="2"/>
        <v>882</v>
      </c>
      <c r="O21" s="24">
        <f t="shared" si="2"/>
        <v>882</v>
      </c>
      <c r="P21" s="24">
        <f t="shared" si="2"/>
        <v>0</v>
      </c>
      <c r="Q21" s="24">
        <f t="shared" si="2"/>
        <v>0</v>
      </c>
      <c r="R21" s="24">
        <f t="shared" si="2"/>
        <v>0</v>
      </c>
      <c r="S21" s="957"/>
      <c r="T21" s="957"/>
      <c r="U21" s="25"/>
      <c r="V21" s="25"/>
      <c r="W21" s="25"/>
      <c r="X21" s="25"/>
      <c r="Y21" s="25"/>
      <c r="Z21" s="25"/>
    </row>
    <row r="22" spans="1:26" ht="21" customHeight="1">
      <c r="A22" s="957"/>
      <c r="B22" s="971" t="s">
        <v>45</v>
      </c>
      <c r="C22" s="17" t="s">
        <v>41</v>
      </c>
      <c r="D22" s="26">
        <f t="shared" si="1"/>
        <v>2</v>
      </c>
      <c r="E22" s="19"/>
      <c r="F22" s="27">
        <v>2</v>
      </c>
      <c r="G22" s="24"/>
      <c r="H22" s="24"/>
      <c r="I22" s="28">
        <v>1</v>
      </c>
      <c r="J22" s="24"/>
      <c r="K22" s="24"/>
      <c r="L22" s="24"/>
      <c r="M22" s="24"/>
      <c r="N22" s="24"/>
      <c r="O22" s="24"/>
      <c r="P22" s="28">
        <v>1</v>
      </c>
      <c r="Q22" s="24"/>
      <c r="R22" s="24"/>
      <c r="S22" s="957"/>
      <c r="T22" s="957"/>
      <c r="U22" s="25"/>
      <c r="V22" s="25"/>
      <c r="W22" s="25"/>
      <c r="X22" s="25"/>
      <c r="Y22" s="25"/>
      <c r="Z22" s="25"/>
    </row>
    <row r="23" spans="1:26" ht="21" customHeight="1">
      <c r="A23" s="957"/>
      <c r="B23" s="936"/>
      <c r="C23" s="21" t="s">
        <v>44</v>
      </c>
      <c r="D23" s="26">
        <f t="shared" si="1"/>
        <v>49802.998</v>
      </c>
      <c r="E23" s="19">
        <v>2.2999999999999998</v>
      </c>
      <c r="F23" s="23">
        <f t="shared" ref="F23:F28" si="3">SUM(G23:R23)</f>
        <v>49802.998</v>
      </c>
      <c r="G23" s="24">
        <f>'F2-A'!O71</f>
        <v>0</v>
      </c>
      <c r="H23" s="24">
        <f>'F2-A'!P71</f>
        <v>8432.9979999999996</v>
      </c>
      <c r="I23" s="24">
        <f>'F2-A'!Q71</f>
        <v>9913</v>
      </c>
      <c r="J23" s="24">
        <f>'F2-A'!R71</f>
        <v>19244</v>
      </c>
      <c r="K23" s="24">
        <f>'F2-A'!S71</f>
        <v>4369</v>
      </c>
      <c r="L23" s="24">
        <f>'F2-A'!T71</f>
        <v>5158</v>
      </c>
      <c r="M23" s="24">
        <f>'F2-A'!U71</f>
        <v>922</v>
      </c>
      <c r="N23" s="24">
        <f>'F2-A'!V71</f>
        <v>882</v>
      </c>
      <c r="O23" s="24">
        <f>'F2-A'!W71</f>
        <v>882</v>
      </c>
      <c r="P23" s="24">
        <f>'F2-A'!X71</f>
        <v>0</v>
      </c>
      <c r="Q23" s="24">
        <f>'F2-A'!Y71</f>
        <v>0</v>
      </c>
      <c r="R23" s="24">
        <f>'F2-A'!Z71</f>
        <v>0</v>
      </c>
      <c r="S23" s="957"/>
      <c r="T23" s="957"/>
      <c r="U23" s="25"/>
      <c r="V23" s="25"/>
      <c r="W23" s="25"/>
      <c r="X23" s="25"/>
      <c r="Y23" s="25"/>
      <c r="Z23" s="25"/>
    </row>
    <row r="24" spans="1:26" ht="21" customHeight="1">
      <c r="A24" s="957"/>
      <c r="B24" s="971" t="s">
        <v>46</v>
      </c>
      <c r="C24" s="17" t="s">
        <v>41</v>
      </c>
      <c r="D24" s="18">
        <f t="shared" si="1"/>
        <v>1</v>
      </c>
      <c r="E24" s="28"/>
      <c r="F24" s="27">
        <f t="shared" si="3"/>
        <v>1</v>
      </c>
      <c r="G24" s="24"/>
      <c r="H24" s="24"/>
      <c r="I24" s="24"/>
      <c r="J24" s="24"/>
      <c r="K24" s="24"/>
      <c r="L24" s="24"/>
      <c r="M24" s="24"/>
      <c r="N24" s="28"/>
      <c r="O24" s="24"/>
      <c r="P24" s="24"/>
      <c r="Q24" s="24"/>
      <c r="R24" s="24">
        <v>1</v>
      </c>
      <c r="S24" s="957"/>
      <c r="T24" s="957"/>
      <c r="U24" s="25"/>
      <c r="V24" s="25"/>
      <c r="W24" s="25"/>
      <c r="X24" s="25"/>
      <c r="Y24" s="25"/>
      <c r="Z24" s="25"/>
    </row>
    <row r="25" spans="1:26" ht="21" customHeight="1">
      <c r="A25" s="957"/>
      <c r="B25" s="936"/>
      <c r="C25" s="21" t="s">
        <v>44</v>
      </c>
      <c r="D25" s="26">
        <f t="shared" si="1"/>
        <v>15107</v>
      </c>
      <c r="E25" s="19">
        <v>2.2999999999999998</v>
      </c>
      <c r="F25" s="23">
        <f t="shared" si="3"/>
        <v>15107</v>
      </c>
      <c r="G25" s="24">
        <f>'F2-A'!O85</f>
        <v>0</v>
      </c>
      <c r="H25" s="24">
        <f>'F2-A'!P85</f>
        <v>25</v>
      </c>
      <c r="I25" s="24">
        <f>'F2-A'!Q85</f>
        <v>2500</v>
      </c>
      <c r="J25" s="24">
        <f>'F2-A'!R85</f>
        <v>10083</v>
      </c>
      <c r="K25" s="24">
        <f>'F2-A'!S85</f>
        <v>1323</v>
      </c>
      <c r="L25" s="24">
        <f>'F2-A'!T85</f>
        <v>1176</v>
      </c>
      <c r="M25" s="24">
        <f>'F2-A'!U85</f>
        <v>0</v>
      </c>
      <c r="N25" s="24">
        <f>'F2-A'!V85</f>
        <v>0</v>
      </c>
      <c r="O25" s="24">
        <f>'F2-A'!W85</f>
        <v>0</v>
      </c>
      <c r="P25" s="24">
        <f>'F2-A'!X85</f>
        <v>0</v>
      </c>
      <c r="Q25" s="24">
        <f>'F2-A'!Y85</f>
        <v>0</v>
      </c>
      <c r="R25" s="24">
        <f>'F2-A'!Z85</f>
        <v>0</v>
      </c>
      <c r="S25" s="957"/>
      <c r="T25" s="936"/>
      <c r="U25" s="25"/>
      <c r="V25" s="25"/>
      <c r="W25" s="25"/>
      <c r="X25" s="25"/>
      <c r="Y25" s="25"/>
      <c r="Z25" s="25"/>
    </row>
    <row r="26" spans="1:26" ht="21" customHeight="1">
      <c r="A26" s="957"/>
      <c r="B26" s="971" t="s">
        <v>47</v>
      </c>
      <c r="C26" s="17" t="s">
        <v>41</v>
      </c>
      <c r="D26" s="18">
        <f t="shared" si="1"/>
        <v>24</v>
      </c>
      <c r="E26" s="19"/>
      <c r="F26" s="27">
        <f t="shared" si="3"/>
        <v>24</v>
      </c>
      <c r="G26" s="28">
        <v>2</v>
      </c>
      <c r="H26" s="28">
        <v>2</v>
      </c>
      <c r="I26" s="28">
        <v>2</v>
      </c>
      <c r="J26" s="28">
        <v>2</v>
      </c>
      <c r="K26" s="28">
        <v>2</v>
      </c>
      <c r="L26" s="28">
        <v>2</v>
      </c>
      <c r="M26" s="28">
        <v>2</v>
      </c>
      <c r="N26" s="28">
        <v>2</v>
      </c>
      <c r="O26" s="28">
        <v>2</v>
      </c>
      <c r="P26" s="28">
        <v>2</v>
      </c>
      <c r="Q26" s="28">
        <v>2</v>
      </c>
      <c r="R26" s="28">
        <v>2</v>
      </c>
      <c r="S26" s="957"/>
      <c r="T26" s="956" t="s">
        <v>48</v>
      </c>
      <c r="U26" s="25"/>
      <c r="V26" s="25"/>
      <c r="W26" s="25"/>
      <c r="X26" s="25"/>
      <c r="Y26" s="25"/>
      <c r="Z26" s="25"/>
    </row>
    <row r="27" spans="1:26" ht="21" customHeight="1">
      <c r="A27" s="936"/>
      <c r="B27" s="936"/>
      <c r="C27" s="21" t="s">
        <v>44</v>
      </c>
      <c r="D27" s="26">
        <f t="shared" si="1"/>
        <v>17496</v>
      </c>
      <c r="E27" s="19">
        <v>2.2999999999999998</v>
      </c>
      <c r="F27" s="23">
        <f t="shared" si="3"/>
        <v>17496</v>
      </c>
      <c r="G27" s="24">
        <f>'F2-A'!O100</f>
        <v>0</v>
      </c>
      <c r="H27" s="24">
        <f>'F2-A'!P100</f>
        <v>0</v>
      </c>
      <c r="I27" s="24">
        <f>'F2-A'!Q100</f>
        <v>7500</v>
      </c>
      <c r="J27" s="24">
        <f>'F2-A'!R100</f>
        <v>0</v>
      </c>
      <c r="K27" s="24">
        <f>'F2-A'!S100</f>
        <v>0</v>
      </c>
      <c r="L27" s="24">
        <f>'F2-A'!T100</f>
        <v>0</v>
      </c>
      <c r="M27" s="24">
        <f>'F2-A'!U100</f>
        <v>9996</v>
      </c>
      <c r="N27" s="24">
        <f>'F2-A'!V100</f>
        <v>0</v>
      </c>
      <c r="O27" s="24">
        <f>'F2-A'!W100</f>
        <v>0</v>
      </c>
      <c r="P27" s="24">
        <f>'F2-A'!X100</f>
        <v>0</v>
      </c>
      <c r="Q27" s="24">
        <f>'F2-A'!Y100</f>
        <v>0</v>
      </c>
      <c r="R27" s="24">
        <f>'F2-A'!Z100</f>
        <v>0</v>
      </c>
      <c r="S27" s="936"/>
      <c r="T27" s="936"/>
      <c r="U27" s="25"/>
      <c r="V27" s="25"/>
      <c r="W27" s="25"/>
      <c r="X27" s="25"/>
      <c r="Y27" s="25"/>
      <c r="Z27" s="25"/>
    </row>
    <row r="28" spans="1:26" ht="13.5" customHeight="1">
      <c r="A28" s="969" t="s">
        <v>39</v>
      </c>
      <c r="B28" s="961" t="s">
        <v>49</v>
      </c>
      <c r="C28" s="29" t="s">
        <v>50</v>
      </c>
      <c r="D28" s="18">
        <v>2</v>
      </c>
      <c r="E28" s="19"/>
      <c r="F28" s="18">
        <f t="shared" si="3"/>
        <v>2</v>
      </c>
      <c r="G28" s="24"/>
      <c r="H28" s="19"/>
      <c r="I28" s="19"/>
      <c r="J28" s="19">
        <v>1</v>
      </c>
      <c r="K28" s="19"/>
      <c r="L28" s="19"/>
      <c r="M28" s="19">
        <v>1</v>
      </c>
      <c r="N28" s="19"/>
      <c r="O28" s="19"/>
      <c r="P28" s="19"/>
      <c r="Q28" s="19"/>
      <c r="R28" s="19"/>
      <c r="S28" s="958" t="s">
        <v>42</v>
      </c>
      <c r="T28" s="956" t="s">
        <v>51</v>
      </c>
      <c r="U28" s="1"/>
      <c r="V28" s="1"/>
      <c r="W28" s="1"/>
      <c r="X28" s="1"/>
      <c r="Y28" s="1"/>
      <c r="Z28" s="1"/>
    </row>
    <row r="29" spans="1:26" ht="13.5" customHeight="1">
      <c r="A29" s="957"/>
      <c r="B29" s="936"/>
      <c r="C29" s="21" t="s">
        <v>44</v>
      </c>
      <c r="D29" s="22">
        <f t="shared" ref="D29:D34" si="4">F29</f>
        <v>136123</v>
      </c>
      <c r="E29" s="19">
        <v>2.2999999999999998</v>
      </c>
      <c r="F29" s="23">
        <f t="shared" ref="F29:R29" si="5">F31</f>
        <v>136123</v>
      </c>
      <c r="G29" s="23">
        <f t="shared" si="5"/>
        <v>0</v>
      </c>
      <c r="H29" s="23">
        <f t="shared" si="5"/>
        <v>11392</v>
      </c>
      <c r="I29" s="23">
        <f t="shared" si="5"/>
        <v>8724</v>
      </c>
      <c r="J29" s="23">
        <f t="shared" si="5"/>
        <v>57710</v>
      </c>
      <c r="K29" s="23">
        <f t="shared" si="5"/>
        <v>47219</v>
      </c>
      <c r="L29" s="23">
        <f t="shared" si="5"/>
        <v>11078</v>
      </c>
      <c r="M29" s="23">
        <f t="shared" si="5"/>
        <v>0</v>
      </c>
      <c r="N29" s="23">
        <f t="shared" si="5"/>
        <v>0</v>
      </c>
      <c r="O29" s="23">
        <f t="shared" si="5"/>
        <v>0</v>
      </c>
      <c r="P29" s="23">
        <f t="shared" si="5"/>
        <v>0</v>
      </c>
      <c r="Q29" s="23">
        <f t="shared" si="5"/>
        <v>0</v>
      </c>
      <c r="R29" s="23">
        <f t="shared" si="5"/>
        <v>0</v>
      </c>
      <c r="S29" s="957"/>
      <c r="T29" s="957"/>
      <c r="U29" s="1"/>
      <c r="V29" s="1"/>
      <c r="W29" s="1"/>
      <c r="X29" s="1"/>
      <c r="Y29" s="1"/>
      <c r="Z29" s="1"/>
    </row>
    <row r="30" spans="1:26" ht="38.25" customHeight="1">
      <c r="A30" s="957"/>
      <c r="B30" s="971" t="s">
        <v>52</v>
      </c>
      <c r="C30" s="29" t="s">
        <v>50</v>
      </c>
      <c r="D30" s="18">
        <f t="shared" si="4"/>
        <v>2</v>
      </c>
      <c r="E30" s="19"/>
      <c r="F30" s="27">
        <f t="shared" ref="F30:F34" si="6">SUM(G30:R30)</f>
        <v>2</v>
      </c>
      <c r="G30" s="24"/>
      <c r="H30" s="24"/>
      <c r="I30" s="24"/>
      <c r="J30" s="24"/>
      <c r="K30" s="24"/>
      <c r="L30" s="28">
        <v>1</v>
      </c>
      <c r="M30" s="28"/>
      <c r="N30" s="28"/>
      <c r="O30" s="28"/>
      <c r="P30" s="28"/>
      <c r="Q30" s="28"/>
      <c r="R30" s="28">
        <v>1</v>
      </c>
      <c r="S30" s="957"/>
      <c r="T30" s="957"/>
      <c r="U30" s="1"/>
      <c r="V30" s="1"/>
      <c r="W30" s="1"/>
      <c r="X30" s="1"/>
      <c r="Y30" s="1"/>
      <c r="Z30" s="1"/>
    </row>
    <row r="31" spans="1:26" ht="13.5" customHeight="1">
      <c r="A31" s="936"/>
      <c r="B31" s="936"/>
      <c r="C31" s="21" t="s">
        <v>44</v>
      </c>
      <c r="D31" s="26">
        <f t="shared" si="4"/>
        <v>136123</v>
      </c>
      <c r="E31" s="19">
        <v>2.2999999999999998</v>
      </c>
      <c r="F31" s="23">
        <f t="shared" si="6"/>
        <v>136123</v>
      </c>
      <c r="G31" s="24">
        <f>'F2-A'!O236</f>
        <v>0</v>
      </c>
      <c r="H31" s="24">
        <f>'F2-A'!P236</f>
        <v>11392</v>
      </c>
      <c r="I31" s="24">
        <f>'F2-A'!Q236</f>
        <v>8724</v>
      </c>
      <c r="J31" s="24">
        <f>'F2-A'!R236</f>
        <v>57710</v>
      </c>
      <c r="K31" s="24">
        <f>'F2-A'!S236</f>
        <v>47219</v>
      </c>
      <c r="L31" s="24">
        <f>'F2-A'!T236</f>
        <v>11078</v>
      </c>
      <c r="M31" s="24">
        <f>'F2-A'!U236</f>
        <v>0</v>
      </c>
      <c r="N31" s="24">
        <f>'F2-A'!V236</f>
        <v>0</v>
      </c>
      <c r="O31" s="24">
        <f>'F2-A'!W236</f>
        <v>0</v>
      </c>
      <c r="P31" s="24">
        <f>'F2-A'!X236</f>
        <v>0</v>
      </c>
      <c r="Q31" s="24">
        <f>'F2-A'!Y236</f>
        <v>0</v>
      </c>
      <c r="R31" s="24">
        <f>'F2-A'!Z236</f>
        <v>0</v>
      </c>
      <c r="S31" s="936"/>
      <c r="T31" s="936"/>
      <c r="U31" s="1"/>
      <c r="V31" s="1"/>
      <c r="W31" s="1"/>
      <c r="X31" s="1"/>
      <c r="Y31" s="1"/>
      <c r="Z31" s="1"/>
    </row>
    <row r="32" spans="1:26" ht="17.25" customHeight="1">
      <c r="A32" s="969" t="s">
        <v>39</v>
      </c>
      <c r="B32" s="961" t="s">
        <v>53</v>
      </c>
      <c r="C32" s="30" t="s">
        <v>41</v>
      </c>
      <c r="D32" s="31">
        <f t="shared" si="4"/>
        <v>11</v>
      </c>
      <c r="E32" s="19"/>
      <c r="F32" s="31">
        <f t="shared" si="6"/>
        <v>11</v>
      </c>
      <c r="G32" s="28">
        <f t="shared" ref="G32:R32" si="7">G34+G37+G39+G41</f>
        <v>0</v>
      </c>
      <c r="H32" s="28">
        <f t="shared" si="7"/>
        <v>0</v>
      </c>
      <c r="I32" s="28">
        <f t="shared" si="7"/>
        <v>2</v>
      </c>
      <c r="J32" s="28">
        <f t="shared" si="7"/>
        <v>0</v>
      </c>
      <c r="K32" s="28">
        <f t="shared" si="7"/>
        <v>0</v>
      </c>
      <c r="L32" s="28">
        <f t="shared" si="7"/>
        <v>3</v>
      </c>
      <c r="M32" s="28">
        <f t="shared" si="7"/>
        <v>0</v>
      </c>
      <c r="N32" s="28">
        <f t="shared" si="7"/>
        <v>0</v>
      </c>
      <c r="O32" s="28">
        <f t="shared" si="7"/>
        <v>2</v>
      </c>
      <c r="P32" s="28">
        <f t="shared" si="7"/>
        <v>0</v>
      </c>
      <c r="Q32" s="28">
        <f t="shared" si="7"/>
        <v>1</v>
      </c>
      <c r="R32" s="28">
        <f t="shared" si="7"/>
        <v>3</v>
      </c>
      <c r="S32" s="958" t="s">
        <v>42</v>
      </c>
      <c r="T32" s="956" t="s">
        <v>51</v>
      </c>
      <c r="U32" s="1"/>
      <c r="V32" s="1"/>
      <c r="W32" s="1"/>
      <c r="X32" s="1"/>
      <c r="Y32" s="1"/>
      <c r="Z32" s="1"/>
    </row>
    <row r="33" spans="1:26" ht="18.75" customHeight="1">
      <c r="A33" s="957"/>
      <c r="B33" s="936"/>
      <c r="C33" s="21" t="s">
        <v>44</v>
      </c>
      <c r="D33" s="22">
        <f t="shared" si="4"/>
        <v>337038.99599999998</v>
      </c>
      <c r="E33" s="19">
        <v>2.2999999999999998</v>
      </c>
      <c r="F33" s="27">
        <f t="shared" si="6"/>
        <v>337038.99599999998</v>
      </c>
      <c r="G33" s="24">
        <f t="shared" ref="G33:H33" si="8">G36+G38+G40+G42</f>
        <v>320</v>
      </c>
      <c r="H33" s="24">
        <f t="shared" si="8"/>
        <v>79153.495999999999</v>
      </c>
      <c r="I33" s="24">
        <f>I35+I36+I38+I40+I42</f>
        <v>165508.5</v>
      </c>
      <c r="J33" s="24">
        <f t="shared" ref="J33:R33" si="9">J36+J38+J40+J42</f>
        <v>29998</v>
      </c>
      <c r="K33" s="24">
        <f t="shared" si="9"/>
        <v>28043</v>
      </c>
      <c r="L33" s="24">
        <f t="shared" si="9"/>
        <v>25596</v>
      </c>
      <c r="M33" s="24">
        <f t="shared" si="9"/>
        <v>4820</v>
      </c>
      <c r="N33" s="24">
        <f t="shared" si="9"/>
        <v>2320</v>
      </c>
      <c r="O33" s="24">
        <f t="shared" si="9"/>
        <v>320</v>
      </c>
      <c r="P33" s="24">
        <f t="shared" si="9"/>
        <v>320</v>
      </c>
      <c r="Q33" s="24">
        <f t="shared" si="9"/>
        <v>320</v>
      </c>
      <c r="R33" s="24">
        <f t="shared" si="9"/>
        <v>320</v>
      </c>
      <c r="S33" s="957"/>
      <c r="T33" s="957"/>
      <c r="U33" s="1"/>
      <c r="V33" s="1"/>
      <c r="W33" s="1"/>
      <c r="X33" s="1"/>
      <c r="Y33" s="1"/>
      <c r="Z33" s="1"/>
    </row>
    <row r="34" spans="1:26" ht="18.75" customHeight="1">
      <c r="A34" s="957"/>
      <c r="B34" s="971" t="s">
        <v>54</v>
      </c>
      <c r="C34" s="17" t="s">
        <v>41</v>
      </c>
      <c r="D34" s="31">
        <f t="shared" si="4"/>
        <v>4</v>
      </c>
      <c r="E34" s="19"/>
      <c r="F34" s="27">
        <f t="shared" si="6"/>
        <v>4</v>
      </c>
      <c r="G34" s="24"/>
      <c r="H34" s="24"/>
      <c r="I34" s="19">
        <v>1</v>
      </c>
      <c r="J34" s="19"/>
      <c r="K34" s="19"/>
      <c r="L34" s="19">
        <v>1</v>
      </c>
      <c r="M34" s="19"/>
      <c r="N34" s="19"/>
      <c r="O34" s="19">
        <v>1</v>
      </c>
      <c r="P34" s="19"/>
      <c r="Q34" s="19"/>
      <c r="R34" s="19">
        <v>1</v>
      </c>
      <c r="S34" s="957"/>
      <c r="T34" s="957"/>
      <c r="U34" s="1"/>
      <c r="V34" s="1"/>
      <c r="W34" s="1"/>
      <c r="X34" s="1"/>
      <c r="Y34" s="1"/>
      <c r="Z34" s="1"/>
    </row>
    <row r="35" spans="1:26" ht="18.75" customHeight="1">
      <c r="A35" s="957"/>
      <c r="B35" s="957"/>
      <c r="C35" s="17"/>
      <c r="D35" s="31"/>
      <c r="E35" s="19">
        <v>2.6</v>
      </c>
      <c r="F35" s="27"/>
      <c r="G35" s="24"/>
      <c r="H35" s="24"/>
      <c r="I35" s="24">
        <v>30750</v>
      </c>
      <c r="J35" s="19"/>
      <c r="K35" s="19"/>
      <c r="L35" s="19"/>
      <c r="M35" s="19"/>
      <c r="N35" s="19"/>
      <c r="O35" s="19"/>
      <c r="P35" s="19"/>
      <c r="Q35" s="19"/>
      <c r="R35" s="19"/>
      <c r="S35" s="957"/>
      <c r="T35" s="957"/>
      <c r="U35" s="1"/>
      <c r="V35" s="1"/>
      <c r="W35" s="1"/>
      <c r="X35" s="1"/>
      <c r="Y35" s="1"/>
      <c r="Z35" s="1"/>
    </row>
    <row r="36" spans="1:26" ht="18.75" customHeight="1">
      <c r="A36" s="957"/>
      <c r="B36" s="936"/>
      <c r="C36" s="21" t="s">
        <v>44</v>
      </c>
      <c r="D36" s="26">
        <f t="shared" ref="D36:D42" si="10">F36</f>
        <v>262023.49599999998</v>
      </c>
      <c r="E36" s="19">
        <v>2.2999999999999998</v>
      </c>
      <c r="F36" s="27">
        <f t="shared" ref="F36:F42" si="11">SUM(G36:R36)</f>
        <v>262023.49599999998</v>
      </c>
      <c r="G36" s="24">
        <f>'F2-A'!O401</f>
        <v>320</v>
      </c>
      <c r="H36" s="24">
        <f>'F2-A'!P401</f>
        <v>66946.995999999999</v>
      </c>
      <c r="I36" s="24">
        <v>120889.5</v>
      </c>
      <c r="J36" s="24">
        <f>'F2-A'!R401</f>
        <v>19746</v>
      </c>
      <c r="K36" s="24">
        <f>'F2-A'!S401</f>
        <v>22751</v>
      </c>
      <c r="L36" s="24">
        <f>'F2-A'!T401</f>
        <v>22950</v>
      </c>
      <c r="M36" s="24">
        <f>'F2-A'!U401</f>
        <v>4820</v>
      </c>
      <c r="N36" s="24">
        <f>'F2-A'!V401</f>
        <v>2320</v>
      </c>
      <c r="O36" s="24">
        <f>'F2-A'!W401</f>
        <v>320</v>
      </c>
      <c r="P36" s="24">
        <f>'F2-A'!X401</f>
        <v>320</v>
      </c>
      <c r="Q36" s="24">
        <f>'F2-A'!Y401</f>
        <v>320</v>
      </c>
      <c r="R36" s="24">
        <f>'F2-A'!Z401</f>
        <v>320</v>
      </c>
      <c r="S36" s="957"/>
      <c r="T36" s="957"/>
      <c r="U36" s="1"/>
      <c r="V36" s="1"/>
      <c r="W36" s="1"/>
      <c r="X36" s="1"/>
      <c r="Y36" s="1"/>
      <c r="Z36" s="1"/>
    </row>
    <row r="37" spans="1:26" ht="18.75" customHeight="1">
      <c r="A37" s="957"/>
      <c r="B37" s="971" t="s">
        <v>55</v>
      </c>
      <c r="C37" s="17" t="s">
        <v>41</v>
      </c>
      <c r="D37" s="31">
        <f t="shared" si="10"/>
        <v>2</v>
      </c>
      <c r="E37" s="19"/>
      <c r="F37" s="27">
        <f t="shared" si="11"/>
        <v>2</v>
      </c>
      <c r="G37" s="24"/>
      <c r="H37" s="24"/>
      <c r="I37" s="24"/>
      <c r="J37" s="24"/>
      <c r="K37" s="24"/>
      <c r="L37" s="24">
        <v>1</v>
      </c>
      <c r="M37" s="28"/>
      <c r="N37" s="28"/>
      <c r="O37" s="28"/>
      <c r="P37" s="28"/>
      <c r="Q37" s="28"/>
      <c r="R37" s="28">
        <v>1</v>
      </c>
      <c r="S37" s="957"/>
      <c r="T37" s="957"/>
      <c r="U37" s="1"/>
      <c r="V37" s="1"/>
      <c r="W37" s="1"/>
      <c r="X37" s="1"/>
      <c r="Y37" s="1"/>
      <c r="Z37" s="1"/>
    </row>
    <row r="38" spans="1:26" ht="18.75" customHeight="1">
      <c r="A38" s="957"/>
      <c r="B38" s="936"/>
      <c r="C38" s="21" t="s">
        <v>44</v>
      </c>
      <c r="D38" s="26">
        <f t="shared" si="10"/>
        <v>15217</v>
      </c>
      <c r="E38" s="19">
        <v>2.2999999999999998</v>
      </c>
      <c r="F38" s="27">
        <f t="shared" si="11"/>
        <v>15217</v>
      </c>
      <c r="G38" s="24">
        <f>'F2-A'!O421</f>
        <v>0</v>
      </c>
      <c r="H38" s="24">
        <f>'F2-A'!P421</f>
        <v>1680</v>
      </c>
      <c r="I38" s="24">
        <f>'F2-A'!Q421</f>
        <v>8577</v>
      </c>
      <c r="J38" s="24">
        <f>'F2-A'!R421</f>
        <v>4960</v>
      </c>
      <c r="K38" s="24">
        <f>'F2-A'!S421</f>
        <v>0</v>
      </c>
      <c r="L38" s="24">
        <f>'F2-A'!T421</f>
        <v>0</v>
      </c>
      <c r="M38" s="24">
        <f>'F2-A'!U421</f>
        <v>0</v>
      </c>
      <c r="N38" s="24">
        <f>'F2-A'!V421</f>
        <v>0</v>
      </c>
      <c r="O38" s="24">
        <f>'F2-A'!W421</f>
        <v>0</v>
      </c>
      <c r="P38" s="24">
        <f>'F2-A'!X421</f>
        <v>0</v>
      </c>
      <c r="Q38" s="24">
        <f>'F2-A'!Y421</f>
        <v>0</v>
      </c>
      <c r="R38" s="24">
        <f>'F2-A'!Z421</f>
        <v>0</v>
      </c>
      <c r="S38" s="957"/>
      <c r="T38" s="957"/>
      <c r="U38" s="1"/>
      <c r="V38" s="1"/>
      <c r="W38" s="1"/>
      <c r="X38" s="1"/>
      <c r="Y38" s="1"/>
      <c r="Z38" s="1"/>
    </row>
    <row r="39" spans="1:26" ht="18.75" customHeight="1">
      <c r="A39" s="957"/>
      <c r="B39" s="971" t="s">
        <v>56</v>
      </c>
      <c r="C39" s="17" t="s">
        <v>41</v>
      </c>
      <c r="D39" s="31">
        <f t="shared" si="10"/>
        <v>4</v>
      </c>
      <c r="E39" s="19"/>
      <c r="F39" s="27">
        <f t="shared" si="11"/>
        <v>4</v>
      </c>
      <c r="G39" s="24"/>
      <c r="H39" s="24"/>
      <c r="I39" s="19">
        <v>1</v>
      </c>
      <c r="J39" s="19"/>
      <c r="K39" s="19"/>
      <c r="L39" s="19">
        <v>1</v>
      </c>
      <c r="M39" s="19"/>
      <c r="N39" s="19"/>
      <c r="O39" s="19">
        <v>1</v>
      </c>
      <c r="P39" s="19"/>
      <c r="Q39" s="19"/>
      <c r="R39" s="19">
        <v>1</v>
      </c>
      <c r="S39" s="957"/>
      <c r="T39" s="957"/>
      <c r="U39" s="1"/>
      <c r="V39" s="1"/>
      <c r="W39" s="1"/>
      <c r="X39" s="1"/>
      <c r="Y39" s="1"/>
      <c r="Z39" s="1"/>
    </row>
    <row r="40" spans="1:26" ht="18.75" customHeight="1">
      <c r="A40" s="957"/>
      <c r="B40" s="936"/>
      <c r="C40" s="21" t="s">
        <v>44</v>
      </c>
      <c r="D40" s="26">
        <f t="shared" si="10"/>
        <v>20000</v>
      </c>
      <c r="E40" s="19">
        <v>2.2999999999999998</v>
      </c>
      <c r="F40" s="27">
        <f t="shared" si="11"/>
        <v>20000</v>
      </c>
      <c r="G40" s="24">
        <f>'F2-A'!O435</f>
        <v>0</v>
      </c>
      <c r="H40" s="24">
        <f>'F2-A'!P435</f>
        <v>1478</v>
      </c>
      <c r="I40" s="24">
        <f>'F2-A'!Q435</f>
        <v>5292</v>
      </c>
      <c r="J40" s="24">
        <f>'F2-A'!R435</f>
        <v>5292</v>
      </c>
      <c r="K40" s="24">
        <f>'F2-A'!S435</f>
        <v>5292</v>
      </c>
      <c r="L40" s="24">
        <f>'F2-A'!T435</f>
        <v>2646</v>
      </c>
      <c r="M40" s="24">
        <f>'F2-A'!U435</f>
        <v>0</v>
      </c>
      <c r="N40" s="24">
        <f>'F2-A'!V435</f>
        <v>0</v>
      </c>
      <c r="O40" s="24">
        <f>'F2-A'!W435</f>
        <v>0</v>
      </c>
      <c r="P40" s="24">
        <f>'F2-A'!X435</f>
        <v>0</v>
      </c>
      <c r="Q40" s="24">
        <f>'F2-A'!Y435</f>
        <v>0</v>
      </c>
      <c r="R40" s="24">
        <f>'F2-A'!Z435</f>
        <v>0</v>
      </c>
      <c r="S40" s="957"/>
      <c r="T40" s="957"/>
      <c r="U40" s="1"/>
      <c r="V40" s="1"/>
      <c r="W40" s="1"/>
      <c r="X40" s="1"/>
      <c r="Y40" s="1"/>
      <c r="Z40" s="1"/>
    </row>
    <row r="41" spans="1:26" ht="18.75" customHeight="1">
      <c r="A41" s="957"/>
      <c r="B41" s="971" t="s">
        <v>57</v>
      </c>
      <c r="C41" s="17" t="s">
        <v>41</v>
      </c>
      <c r="D41" s="31">
        <f t="shared" si="10"/>
        <v>1</v>
      </c>
      <c r="E41" s="19"/>
      <c r="F41" s="27">
        <f t="shared" si="11"/>
        <v>1</v>
      </c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8">
        <v>1</v>
      </c>
      <c r="R41" s="28"/>
      <c r="S41" s="957"/>
      <c r="T41" s="957"/>
      <c r="U41" s="1"/>
      <c r="V41" s="1"/>
      <c r="W41" s="1"/>
      <c r="X41" s="1"/>
      <c r="Y41" s="1"/>
      <c r="Z41" s="1"/>
    </row>
    <row r="42" spans="1:26" ht="18.75" customHeight="1">
      <c r="A42" s="936"/>
      <c r="B42" s="936"/>
      <c r="C42" s="21" t="s">
        <v>44</v>
      </c>
      <c r="D42" s="26">
        <f t="shared" si="10"/>
        <v>9048.5</v>
      </c>
      <c r="E42" s="19">
        <v>2.2999999999999998</v>
      </c>
      <c r="F42" s="27">
        <f t="shared" si="11"/>
        <v>9048.5</v>
      </c>
      <c r="G42" s="24">
        <f>'F2-A'!O447</f>
        <v>0</v>
      </c>
      <c r="H42" s="24">
        <f>'F2-A'!P447</f>
        <v>9048.5</v>
      </c>
      <c r="I42" s="24">
        <f>'F2-A'!Q447</f>
        <v>0</v>
      </c>
      <c r="J42" s="24">
        <f>'F2-A'!R447</f>
        <v>0</v>
      </c>
      <c r="K42" s="24">
        <f>'F2-A'!S447</f>
        <v>0</v>
      </c>
      <c r="L42" s="24">
        <f>'F2-A'!T447</f>
        <v>0</v>
      </c>
      <c r="M42" s="24">
        <f>'F2-A'!U447</f>
        <v>0</v>
      </c>
      <c r="N42" s="24">
        <f>'F2-A'!V447</f>
        <v>0</v>
      </c>
      <c r="O42" s="24">
        <f>'F2-A'!W447</f>
        <v>0</v>
      </c>
      <c r="P42" s="24">
        <f>'F2-A'!X447</f>
        <v>0</v>
      </c>
      <c r="Q42" s="24">
        <f>'F2-A'!Y447</f>
        <v>0</v>
      </c>
      <c r="R42" s="24">
        <f>'F2-A'!Z447</f>
        <v>0</v>
      </c>
      <c r="S42" s="936"/>
      <c r="T42" s="936"/>
      <c r="U42" s="1"/>
      <c r="V42" s="1"/>
      <c r="W42" s="1"/>
      <c r="X42" s="1"/>
      <c r="Y42" s="1"/>
      <c r="Z42" s="1"/>
    </row>
    <row r="43" spans="1:26" ht="13.5" customHeight="1">
      <c r="A43" s="32"/>
      <c r="B43" s="32"/>
      <c r="C43" s="33" t="s">
        <v>58</v>
      </c>
      <c r="D43" s="34">
        <f>D33+D29+D21</f>
        <v>555567.99399999995</v>
      </c>
      <c r="E43" s="34"/>
      <c r="F43" s="34">
        <f t="shared" ref="F43:R43" si="12">F33+F29+F21</f>
        <v>555567.99399999995</v>
      </c>
      <c r="G43" s="35">
        <f t="shared" si="12"/>
        <v>320</v>
      </c>
      <c r="H43" s="35">
        <f t="shared" si="12"/>
        <v>99003.494000000006</v>
      </c>
      <c r="I43" s="35">
        <f t="shared" si="12"/>
        <v>194145.5</v>
      </c>
      <c r="J43" s="35">
        <f t="shared" si="12"/>
        <v>117035</v>
      </c>
      <c r="K43" s="35">
        <f t="shared" si="12"/>
        <v>80954</v>
      </c>
      <c r="L43" s="35">
        <f t="shared" si="12"/>
        <v>43008</v>
      </c>
      <c r="M43" s="35">
        <f t="shared" si="12"/>
        <v>15738</v>
      </c>
      <c r="N43" s="35">
        <f t="shared" si="12"/>
        <v>3202</v>
      </c>
      <c r="O43" s="35">
        <f t="shared" si="12"/>
        <v>1202</v>
      </c>
      <c r="P43" s="35">
        <f t="shared" si="12"/>
        <v>320</v>
      </c>
      <c r="Q43" s="35">
        <f t="shared" si="12"/>
        <v>320</v>
      </c>
      <c r="R43" s="35">
        <f t="shared" si="12"/>
        <v>320</v>
      </c>
      <c r="S43" s="32"/>
      <c r="T43" s="32"/>
      <c r="U43" s="1"/>
      <c r="V43" s="1"/>
      <c r="W43" s="1"/>
      <c r="X43" s="1"/>
      <c r="Y43" s="1"/>
      <c r="Z43" s="1"/>
    </row>
    <row r="44" spans="1:26" ht="13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1"/>
      <c r="V44" s="1"/>
      <c r="W44" s="1"/>
      <c r="X44" s="1"/>
      <c r="Y44" s="1"/>
      <c r="Z44" s="1"/>
    </row>
    <row r="45" spans="1:26" ht="13.5" customHeight="1">
      <c r="A45" s="960" t="s">
        <v>3</v>
      </c>
      <c r="B45" s="953"/>
      <c r="C45" s="3" t="s">
        <v>4</v>
      </c>
      <c r="D45" s="1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4"/>
      <c r="T45" s="4"/>
      <c r="U45" s="1"/>
      <c r="V45" s="1"/>
      <c r="W45" s="1"/>
      <c r="X45" s="1"/>
      <c r="Y45" s="1"/>
      <c r="Z45" s="1"/>
    </row>
    <row r="46" spans="1:26" ht="2.25" customHeight="1">
      <c r="A46" s="36"/>
      <c r="B46" s="3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4"/>
      <c r="T46" s="4"/>
      <c r="U46" s="1"/>
      <c r="V46" s="1"/>
      <c r="W46" s="1"/>
      <c r="X46" s="1"/>
      <c r="Y46" s="1"/>
      <c r="Z46" s="1"/>
    </row>
    <row r="47" spans="1:26" ht="13.5" customHeight="1">
      <c r="A47" s="960" t="s">
        <v>5</v>
      </c>
      <c r="B47" s="953"/>
      <c r="C47" s="25" t="s">
        <v>59</v>
      </c>
      <c r="D47" s="1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4"/>
      <c r="T47" s="4"/>
      <c r="U47" s="1"/>
      <c r="V47" s="1"/>
      <c r="W47" s="1"/>
      <c r="X47" s="1"/>
      <c r="Y47" s="1"/>
      <c r="Z47" s="1"/>
    </row>
    <row r="48" spans="1:26" ht="6" customHeight="1">
      <c r="A48" s="37"/>
      <c r="B48" s="36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4"/>
      <c r="T48" s="4"/>
      <c r="U48" s="1"/>
      <c r="V48" s="1"/>
      <c r="W48" s="1"/>
      <c r="X48" s="1"/>
      <c r="Y48" s="1"/>
      <c r="Z48" s="1"/>
    </row>
    <row r="49" spans="1:26" ht="13.5" customHeight="1">
      <c r="A49" s="960" t="s">
        <v>7</v>
      </c>
      <c r="B49" s="953"/>
      <c r="C49" s="10" t="s">
        <v>8</v>
      </c>
      <c r="D49" s="1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4"/>
      <c r="T49" s="4"/>
      <c r="U49" s="1"/>
      <c r="V49" s="1"/>
      <c r="W49" s="1"/>
      <c r="X49" s="1"/>
      <c r="Y49" s="1"/>
      <c r="Z49" s="1"/>
    </row>
    <row r="50" spans="1:26" ht="7.5" customHeight="1">
      <c r="A50" s="36"/>
      <c r="B50" s="36"/>
      <c r="C50" s="1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4"/>
      <c r="T50" s="4"/>
      <c r="U50" s="1"/>
      <c r="V50" s="1"/>
      <c r="W50" s="1"/>
      <c r="X50" s="1"/>
      <c r="Y50" s="1"/>
      <c r="Z50" s="1"/>
    </row>
    <row r="51" spans="1:26" ht="13.5" customHeight="1">
      <c r="A51" s="960" t="s">
        <v>9</v>
      </c>
      <c r="B51" s="962"/>
      <c r="C51" s="11" t="s">
        <v>10</v>
      </c>
      <c r="D51" s="1"/>
      <c r="E51" s="6"/>
      <c r="F51" s="6"/>
      <c r="G51" s="6"/>
      <c r="H51" s="6"/>
      <c r="I51" s="6"/>
      <c r="J51" s="1"/>
      <c r="K51" s="1"/>
      <c r="L51" s="960" t="s">
        <v>11</v>
      </c>
      <c r="M51" s="953"/>
      <c r="N51" s="38" t="s">
        <v>60</v>
      </c>
      <c r="O51" s="39"/>
      <c r="P51" s="39"/>
      <c r="Q51" s="6"/>
      <c r="R51" s="6"/>
      <c r="S51" s="4"/>
      <c r="T51" s="4"/>
      <c r="U51" s="1"/>
      <c r="V51" s="1"/>
      <c r="W51" s="1"/>
      <c r="X51" s="1"/>
      <c r="Y51" s="1"/>
      <c r="Z51" s="1"/>
    </row>
    <row r="52" spans="1:26" ht="6" customHeight="1">
      <c r="A52" s="36"/>
      <c r="B52" s="36"/>
      <c r="C52" s="1"/>
      <c r="D52" s="1"/>
      <c r="E52" s="1"/>
      <c r="F52" s="1"/>
      <c r="G52" s="1"/>
      <c r="H52" s="1"/>
      <c r="I52" s="1"/>
      <c r="J52" s="1"/>
      <c r="K52" s="1"/>
      <c r="L52" s="36"/>
      <c r="M52" s="36"/>
      <c r="N52" s="36"/>
      <c r="O52" s="36"/>
      <c r="P52" s="36"/>
      <c r="Q52" s="1"/>
      <c r="R52" s="1"/>
      <c r="S52" s="4"/>
      <c r="T52" s="4"/>
      <c r="U52" s="1"/>
      <c r="V52" s="1"/>
      <c r="W52" s="1"/>
      <c r="X52" s="1"/>
      <c r="Y52" s="1"/>
      <c r="Z52" s="1"/>
    </row>
    <row r="53" spans="1:26" ht="13.5" customHeight="1">
      <c r="A53" s="960" t="s">
        <v>13</v>
      </c>
      <c r="B53" s="953"/>
      <c r="C53" s="40" t="s">
        <v>61</v>
      </c>
      <c r="D53" s="1"/>
      <c r="E53" s="6"/>
      <c r="F53" s="6"/>
      <c r="G53" s="6"/>
      <c r="H53" s="6"/>
      <c r="I53" s="6"/>
      <c r="J53" s="1"/>
      <c r="K53" s="1"/>
      <c r="L53" s="1"/>
      <c r="M53" s="1"/>
      <c r="N53" s="1"/>
      <c r="O53" s="39"/>
      <c r="P53" s="39"/>
      <c r="Q53" s="1"/>
      <c r="R53" s="1"/>
      <c r="S53" s="4"/>
      <c r="T53" s="4"/>
      <c r="U53" s="1"/>
      <c r="V53" s="1"/>
      <c r="W53" s="1"/>
      <c r="X53" s="1"/>
      <c r="Y53" s="1"/>
      <c r="Z53" s="1"/>
    </row>
    <row r="54" spans="1:26" ht="3.75" customHeight="1">
      <c r="A54" s="36"/>
      <c r="B54" s="36"/>
      <c r="C54" s="41"/>
      <c r="D54" s="1"/>
      <c r="E54" s="36"/>
      <c r="F54" s="36"/>
      <c r="G54" s="36"/>
      <c r="H54" s="36"/>
      <c r="I54" s="36"/>
      <c r="J54" s="1"/>
      <c r="K54" s="1"/>
      <c r="L54" s="1"/>
      <c r="M54" s="1"/>
      <c r="N54" s="1"/>
      <c r="O54" s="36"/>
      <c r="P54" s="36"/>
      <c r="Q54" s="1"/>
      <c r="R54" s="1"/>
      <c r="S54" s="4"/>
      <c r="T54" s="4"/>
      <c r="U54" s="1"/>
      <c r="V54" s="1"/>
      <c r="W54" s="1"/>
      <c r="X54" s="1"/>
      <c r="Y54" s="1"/>
      <c r="Z54" s="1"/>
    </row>
    <row r="55" spans="1:26" ht="13.5" customHeight="1">
      <c r="A55" s="960" t="s">
        <v>15</v>
      </c>
      <c r="B55" s="953"/>
      <c r="C55" s="42" t="s">
        <v>62</v>
      </c>
      <c r="D55" s="1"/>
      <c r="E55" s="6"/>
      <c r="F55" s="6"/>
      <c r="G55" s="6"/>
      <c r="H55" s="6"/>
      <c r="I55" s="6"/>
      <c r="J55" s="1"/>
      <c r="K55" s="1"/>
      <c r="L55" s="1"/>
      <c r="M55" s="1"/>
      <c r="N55" s="1"/>
      <c r="O55" s="6"/>
      <c r="P55" s="6"/>
      <c r="Q55" s="1"/>
      <c r="R55" s="1"/>
      <c r="S55" s="4"/>
      <c r="T55" s="4"/>
      <c r="U55" s="1"/>
      <c r="V55" s="1"/>
      <c r="W55" s="1"/>
      <c r="X55" s="1"/>
      <c r="Y55" s="1"/>
      <c r="Z55" s="1"/>
    </row>
    <row r="56" spans="1:26" ht="13.5" customHeight="1">
      <c r="A56" s="1"/>
      <c r="B56" s="36"/>
      <c r="C56" s="11"/>
      <c r="D56" s="36"/>
      <c r="E56" s="36"/>
      <c r="F56" s="36"/>
      <c r="G56" s="36"/>
      <c r="H56" s="36"/>
      <c r="I56" s="36"/>
      <c r="J56" s="1"/>
      <c r="K56" s="1"/>
      <c r="L56" s="1"/>
      <c r="M56" s="1"/>
      <c r="N56" s="1"/>
      <c r="O56" s="1"/>
      <c r="P56" s="1"/>
      <c r="Q56" s="1"/>
      <c r="R56" s="1"/>
      <c r="S56" s="4"/>
      <c r="T56" s="4"/>
      <c r="U56" s="1"/>
      <c r="V56" s="1"/>
      <c r="W56" s="1"/>
      <c r="X56" s="1"/>
      <c r="Y56" s="1"/>
      <c r="Z56" s="1"/>
    </row>
    <row r="57" spans="1:26" ht="13.5" customHeight="1">
      <c r="A57" s="943" t="s">
        <v>63</v>
      </c>
      <c r="B57" s="943" t="s">
        <v>64</v>
      </c>
      <c r="C57" s="952" t="s">
        <v>19</v>
      </c>
      <c r="D57" s="953"/>
      <c r="E57" s="943" t="s">
        <v>20</v>
      </c>
      <c r="F57" s="943" t="s">
        <v>21</v>
      </c>
      <c r="G57" s="952" t="s">
        <v>22</v>
      </c>
      <c r="H57" s="954"/>
      <c r="I57" s="954"/>
      <c r="J57" s="954"/>
      <c r="K57" s="954"/>
      <c r="L57" s="954"/>
      <c r="M57" s="954"/>
      <c r="N57" s="954"/>
      <c r="O57" s="954"/>
      <c r="P57" s="954"/>
      <c r="Q57" s="954"/>
      <c r="R57" s="953"/>
      <c r="S57" s="959" t="s">
        <v>23</v>
      </c>
      <c r="T57" s="959" t="s">
        <v>24</v>
      </c>
      <c r="U57" s="1"/>
      <c r="V57" s="1"/>
      <c r="W57" s="1"/>
      <c r="X57" s="1"/>
      <c r="Y57" s="1"/>
      <c r="Z57" s="1"/>
    </row>
    <row r="58" spans="1:26" ht="13.5" customHeight="1">
      <c r="A58" s="936"/>
      <c r="B58" s="936"/>
      <c r="C58" s="43" t="s">
        <v>25</v>
      </c>
      <c r="D58" s="43" t="s">
        <v>26</v>
      </c>
      <c r="E58" s="936"/>
      <c r="F58" s="936"/>
      <c r="G58" s="43" t="s">
        <v>27</v>
      </c>
      <c r="H58" s="43" t="s">
        <v>28</v>
      </c>
      <c r="I58" s="43" t="s">
        <v>29</v>
      </c>
      <c r="J58" s="43" t="s">
        <v>30</v>
      </c>
      <c r="K58" s="43" t="s">
        <v>31</v>
      </c>
      <c r="L58" s="43" t="s">
        <v>32</v>
      </c>
      <c r="M58" s="43" t="s">
        <v>33</v>
      </c>
      <c r="N58" s="43" t="s">
        <v>34</v>
      </c>
      <c r="O58" s="43" t="s">
        <v>35</v>
      </c>
      <c r="P58" s="43" t="s">
        <v>36</v>
      </c>
      <c r="Q58" s="43" t="s">
        <v>37</v>
      </c>
      <c r="R58" s="43" t="s">
        <v>38</v>
      </c>
      <c r="S58" s="936"/>
      <c r="T58" s="936"/>
      <c r="U58" s="1"/>
      <c r="V58" s="1"/>
      <c r="W58" s="1"/>
      <c r="X58" s="1"/>
      <c r="Y58" s="1"/>
      <c r="Z58" s="1"/>
    </row>
    <row r="59" spans="1:26" ht="13.5" customHeight="1">
      <c r="A59" s="973" t="s">
        <v>65</v>
      </c>
      <c r="B59" s="961" t="s">
        <v>66</v>
      </c>
      <c r="C59" s="44" t="s">
        <v>67</v>
      </c>
      <c r="D59" s="31">
        <v>2</v>
      </c>
      <c r="E59" s="19"/>
      <c r="F59" s="31">
        <v>2</v>
      </c>
      <c r="G59" s="28"/>
      <c r="H59" s="28"/>
      <c r="I59" s="28"/>
      <c r="J59" s="28">
        <f>J61</f>
        <v>1</v>
      </c>
      <c r="K59" s="28"/>
      <c r="L59" s="28"/>
      <c r="M59" s="28"/>
      <c r="N59" s="28"/>
      <c r="O59" s="28"/>
      <c r="P59" s="28"/>
      <c r="Q59" s="28"/>
      <c r="R59" s="28">
        <v>1</v>
      </c>
      <c r="S59" s="958" t="s">
        <v>42</v>
      </c>
      <c r="T59" s="956" t="s">
        <v>43</v>
      </c>
      <c r="U59" s="1"/>
      <c r="V59" s="1"/>
      <c r="W59" s="1"/>
      <c r="X59" s="1"/>
      <c r="Y59" s="1"/>
      <c r="Z59" s="1"/>
    </row>
    <row r="60" spans="1:26" ht="13.5" customHeight="1">
      <c r="A60" s="957"/>
      <c r="B60" s="936"/>
      <c r="C60" s="44" t="s">
        <v>44</v>
      </c>
      <c r="D60" s="45">
        <f t="shared" ref="D60:D61" si="13">F60</f>
        <v>13603</v>
      </c>
      <c r="E60" s="19">
        <v>2.2999999999999998</v>
      </c>
      <c r="F60" s="46">
        <f t="shared" ref="F60:F61" si="14">SUM(G60:R60)</f>
        <v>13603</v>
      </c>
      <c r="G60" s="24">
        <f t="shared" ref="G60:R60" si="15">G62</f>
        <v>0</v>
      </c>
      <c r="H60" s="24">
        <f t="shared" si="15"/>
        <v>3391</v>
      </c>
      <c r="I60" s="24">
        <f t="shared" si="15"/>
        <v>8879</v>
      </c>
      <c r="J60" s="24">
        <f t="shared" si="15"/>
        <v>0</v>
      </c>
      <c r="K60" s="24">
        <f t="shared" si="15"/>
        <v>588</v>
      </c>
      <c r="L60" s="24">
        <f t="shared" si="15"/>
        <v>745</v>
      </c>
      <c r="M60" s="24">
        <f t="shared" si="15"/>
        <v>0</v>
      </c>
      <c r="N60" s="24">
        <f t="shared" si="15"/>
        <v>0</v>
      </c>
      <c r="O60" s="24">
        <f t="shared" si="15"/>
        <v>0</v>
      </c>
      <c r="P60" s="24">
        <f t="shared" si="15"/>
        <v>0</v>
      </c>
      <c r="Q60" s="24">
        <f t="shared" si="15"/>
        <v>0</v>
      </c>
      <c r="R60" s="24">
        <f t="shared" si="15"/>
        <v>0</v>
      </c>
      <c r="S60" s="957"/>
      <c r="T60" s="957"/>
      <c r="U60" s="1"/>
      <c r="V60" s="1"/>
      <c r="W60" s="1"/>
      <c r="X60" s="1"/>
      <c r="Y60" s="1"/>
      <c r="Z60" s="1"/>
    </row>
    <row r="61" spans="1:26" ht="31.5" customHeight="1">
      <c r="A61" s="957"/>
      <c r="B61" s="971" t="s">
        <v>68</v>
      </c>
      <c r="C61" s="44" t="s">
        <v>67</v>
      </c>
      <c r="D61" s="31">
        <f t="shared" si="13"/>
        <v>2</v>
      </c>
      <c r="E61" s="19"/>
      <c r="F61" s="31">
        <f t="shared" si="14"/>
        <v>2</v>
      </c>
      <c r="G61" s="24"/>
      <c r="H61" s="28"/>
      <c r="I61" s="24"/>
      <c r="J61" s="28">
        <v>1</v>
      </c>
      <c r="K61" s="24"/>
      <c r="L61" s="28"/>
      <c r="M61" s="28"/>
      <c r="N61" s="28"/>
      <c r="O61" s="28"/>
      <c r="P61" s="28"/>
      <c r="Q61" s="28"/>
      <c r="R61" s="28">
        <v>1</v>
      </c>
      <c r="S61" s="957"/>
      <c r="T61" s="957"/>
      <c r="U61" s="1"/>
      <c r="V61" s="1"/>
      <c r="W61" s="1"/>
      <c r="X61" s="1"/>
      <c r="Y61" s="1"/>
      <c r="Z61" s="1"/>
    </row>
    <row r="62" spans="1:26" ht="39.75" customHeight="1">
      <c r="A62" s="936"/>
      <c r="B62" s="936"/>
      <c r="C62" s="44" t="s">
        <v>44</v>
      </c>
      <c r="D62" s="31"/>
      <c r="E62" s="19">
        <v>2.2999999999999998</v>
      </c>
      <c r="F62" s="46"/>
      <c r="G62" s="24">
        <f>'F2-A'!O490</f>
        <v>0</v>
      </c>
      <c r="H62" s="24">
        <f>'F2-A'!P490</f>
        <v>3391</v>
      </c>
      <c r="I62" s="24">
        <f>'F2-A'!Q490</f>
        <v>8879</v>
      </c>
      <c r="J62" s="24">
        <f>'F2-A'!R490</f>
        <v>0</v>
      </c>
      <c r="K62" s="24">
        <f>'F2-A'!S490</f>
        <v>588</v>
      </c>
      <c r="L62" s="24">
        <f>'F2-A'!T490</f>
        <v>745</v>
      </c>
      <c r="M62" s="24">
        <f>'F2-A'!U490</f>
        <v>0</v>
      </c>
      <c r="N62" s="24">
        <f>'F2-A'!V490</f>
        <v>0</v>
      </c>
      <c r="O62" s="24">
        <f>'F2-A'!W490</f>
        <v>0</v>
      </c>
      <c r="P62" s="24">
        <f>'F2-A'!X490</f>
        <v>0</v>
      </c>
      <c r="Q62" s="24">
        <f>'F2-A'!Y490</f>
        <v>0</v>
      </c>
      <c r="R62" s="24">
        <f>'F2-A'!Z490</f>
        <v>0</v>
      </c>
      <c r="S62" s="936"/>
      <c r="T62" s="936"/>
      <c r="U62" s="1"/>
      <c r="V62" s="1"/>
      <c r="W62" s="1"/>
      <c r="X62" s="1"/>
      <c r="Y62" s="1"/>
      <c r="Z62" s="1"/>
    </row>
    <row r="63" spans="1:26" ht="13.5" customHeight="1">
      <c r="A63" s="972" t="s">
        <v>69</v>
      </c>
      <c r="B63" s="954"/>
      <c r="C63" s="953"/>
      <c r="D63" s="47">
        <f>D60</f>
        <v>13603</v>
      </c>
      <c r="E63" s="47"/>
      <c r="F63" s="47">
        <f t="shared" ref="F63:R63" si="16">F60</f>
        <v>13603</v>
      </c>
      <c r="G63" s="47">
        <f t="shared" si="16"/>
        <v>0</v>
      </c>
      <c r="H63" s="47">
        <f t="shared" si="16"/>
        <v>3391</v>
      </c>
      <c r="I63" s="47">
        <f t="shared" si="16"/>
        <v>8879</v>
      </c>
      <c r="J63" s="47">
        <f t="shared" si="16"/>
        <v>0</v>
      </c>
      <c r="K63" s="47">
        <f t="shared" si="16"/>
        <v>588</v>
      </c>
      <c r="L63" s="47">
        <f t="shared" si="16"/>
        <v>745</v>
      </c>
      <c r="M63" s="47">
        <f t="shared" si="16"/>
        <v>0</v>
      </c>
      <c r="N63" s="47">
        <f t="shared" si="16"/>
        <v>0</v>
      </c>
      <c r="O63" s="47">
        <f t="shared" si="16"/>
        <v>0</v>
      </c>
      <c r="P63" s="47">
        <f t="shared" si="16"/>
        <v>0</v>
      </c>
      <c r="Q63" s="47">
        <f t="shared" si="16"/>
        <v>0</v>
      </c>
      <c r="R63" s="47">
        <f t="shared" si="16"/>
        <v>0</v>
      </c>
      <c r="S63" s="48"/>
      <c r="T63" s="49"/>
      <c r="U63" s="1"/>
      <c r="V63" s="1"/>
      <c r="W63" s="1"/>
      <c r="X63" s="1"/>
      <c r="Y63" s="1"/>
      <c r="Z63" s="1"/>
    </row>
    <row r="64" spans="1:26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50"/>
      <c r="T64" s="51"/>
      <c r="U64" s="1"/>
      <c r="V64" s="1"/>
      <c r="W64" s="1"/>
      <c r="X64" s="1"/>
      <c r="Y64" s="1"/>
      <c r="Z64" s="1"/>
    </row>
    <row r="65" spans="1:26" ht="13.5" customHeight="1">
      <c r="A65" s="943" t="s">
        <v>63</v>
      </c>
      <c r="B65" s="943" t="s">
        <v>64</v>
      </c>
      <c r="C65" s="952" t="s">
        <v>19</v>
      </c>
      <c r="D65" s="953"/>
      <c r="E65" s="943" t="s">
        <v>20</v>
      </c>
      <c r="F65" s="943" t="s">
        <v>21</v>
      </c>
      <c r="G65" s="952" t="s">
        <v>22</v>
      </c>
      <c r="H65" s="954"/>
      <c r="I65" s="954"/>
      <c r="J65" s="954"/>
      <c r="K65" s="954"/>
      <c r="L65" s="954"/>
      <c r="M65" s="954"/>
      <c r="N65" s="954"/>
      <c r="O65" s="954"/>
      <c r="P65" s="954"/>
      <c r="Q65" s="954"/>
      <c r="R65" s="953"/>
      <c r="S65" s="959" t="s">
        <v>23</v>
      </c>
      <c r="T65" s="959" t="s">
        <v>24</v>
      </c>
      <c r="U65" s="1"/>
      <c r="V65" s="1"/>
      <c r="W65" s="1"/>
      <c r="X65" s="1"/>
      <c r="Y65" s="1"/>
      <c r="Z65" s="1"/>
    </row>
    <row r="66" spans="1:26" ht="13.5" customHeight="1">
      <c r="A66" s="936"/>
      <c r="B66" s="936"/>
      <c r="C66" s="43" t="s">
        <v>25</v>
      </c>
      <c r="D66" s="43" t="s">
        <v>26</v>
      </c>
      <c r="E66" s="936"/>
      <c r="F66" s="936"/>
      <c r="G66" s="43" t="s">
        <v>27</v>
      </c>
      <c r="H66" s="43" t="s">
        <v>28</v>
      </c>
      <c r="I66" s="43" t="s">
        <v>29</v>
      </c>
      <c r="J66" s="43" t="s">
        <v>30</v>
      </c>
      <c r="K66" s="43" t="s">
        <v>31</v>
      </c>
      <c r="L66" s="43" t="s">
        <v>32</v>
      </c>
      <c r="M66" s="43" t="s">
        <v>33</v>
      </c>
      <c r="N66" s="43" t="s">
        <v>34</v>
      </c>
      <c r="O66" s="43" t="s">
        <v>35</v>
      </c>
      <c r="P66" s="43" t="s">
        <v>36</v>
      </c>
      <c r="Q66" s="43" t="s">
        <v>37</v>
      </c>
      <c r="R66" s="43" t="s">
        <v>38</v>
      </c>
      <c r="S66" s="936"/>
      <c r="T66" s="936"/>
      <c r="U66" s="1"/>
      <c r="V66" s="1"/>
      <c r="W66" s="1"/>
      <c r="X66" s="1"/>
      <c r="Y66" s="1"/>
      <c r="Z66" s="1"/>
    </row>
    <row r="67" spans="1:26" ht="13.5" customHeight="1">
      <c r="A67" s="973" t="s">
        <v>70</v>
      </c>
      <c r="B67" s="961" t="s">
        <v>71</v>
      </c>
      <c r="C67" s="44" t="s">
        <v>72</v>
      </c>
      <c r="D67" s="31">
        <f t="shared" ref="D67:D68" si="17">F67</f>
        <v>60</v>
      </c>
      <c r="E67" s="19"/>
      <c r="F67" s="31">
        <f t="shared" ref="F67:F68" si="18">SUM(G67:R67)</f>
        <v>60</v>
      </c>
      <c r="G67" s="19">
        <v>0</v>
      </c>
      <c r="H67" s="19">
        <f t="shared" ref="H67:R67" si="19">H69</f>
        <v>10</v>
      </c>
      <c r="I67" s="19">
        <f t="shared" si="19"/>
        <v>5</v>
      </c>
      <c r="J67" s="19">
        <f t="shared" si="19"/>
        <v>5</v>
      </c>
      <c r="K67" s="19">
        <f t="shared" si="19"/>
        <v>5</v>
      </c>
      <c r="L67" s="19">
        <f t="shared" si="19"/>
        <v>5</v>
      </c>
      <c r="M67" s="19">
        <f t="shared" si="19"/>
        <v>5</v>
      </c>
      <c r="N67" s="19">
        <f t="shared" si="19"/>
        <v>5</v>
      </c>
      <c r="O67" s="19">
        <f t="shared" si="19"/>
        <v>5</v>
      </c>
      <c r="P67" s="19">
        <f t="shared" si="19"/>
        <v>5</v>
      </c>
      <c r="Q67" s="19">
        <f t="shared" si="19"/>
        <v>5</v>
      </c>
      <c r="R67" s="19">
        <f t="shared" si="19"/>
        <v>5</v>
      </c>
      <c r="S67" s="958" t="s">
        <v>42</v>
      </c>
      <c r="T67" s="956" t="s">
        <v>73</v>
      </c>
      <c r="U67" s="1"/>
      <c r="V67" s="1"/>
      <c r="W67" s="1"/>
      <c r="X67" s="1"/>
      <c r="Y67" s="1"/>
      <c r="Z67" s="1"/>
    </row>
    <row r="68" spans="1:26" ht="13.5" customHeight="1">
      <c r="A68" s="957"/>
      <c r="B68" s="936"/>
      <c r="C68" s="44" t="s">
        <v>44</v>
      </c>
      <c r="D68" s="45">
        <f t="shared" si="17"/>
        <v>5500</v>
      </c>
      <c r="E68" s="19">
        <v>2.2999999999999998</v>
      </c>
      <c r="F68" s="46">
        <f t="shared" si="18"/>
        <v>5500</v>
      </c>
      <c r="G68" s="24">
        <f t="shared" ref="G68:R68" si="20">G70</f>
        <v>0</v>
      </c>
      <c r="H68" s="24">
        <f t="shared" si="20"/>
        <v>0</v>
      </c>
      <c r="I68" s="24">
        <f t="shared" si="20"/>
        <v>5500</v>
      </c>
      <c r="J68" s="24">
        <f t="shared" si="20"/>
        <v>0</v>
      </c>
      <c r="K68" s="24">
        <f t="shared" si="20"/>
        <v>0</v>
      </c>
      <c r="L68" s="24">
        <f t="shared" si="20"/>
        <v>0</v>
      </c>
      <c r="M68" s="24">
        <f t="shared" si="20"/>
        <v>0</v>
      </c>
      <c r="N68" s="24">
        <f t="shared" si="20"/>
        <v>0</v>
      </c>
      <c r="O68" s="24">
        <f t="shared" si="20"/>
        <v>0</v>
      </c>
      <c r="P68" s="24">
        <f t="shared" si="20"/>
        <v>0</v>
      </c>
      <c r="Q68" s="24">
        <f t="shared" si="20"/>
        <v>0</v>
      </c>
      <c r="R68" s="24">
        <f t="shared" si="20"/>
        <v>0</v>
      </c>
      <c r="S68" s="957"/>
      <c r="T68" s="957"/>
      <c r="U68" s="1"/>
      <c r="V68" s="1"/>
      <c r="W68" s="1"/>
      <c r="X68" s="1"/>
      <c r="Y68" s="1"/>
      <c r="Z68" s="1"/>
    </row>
    <row r="69" spans="1:26" ht="13.5" customHeight="1">
      <c r="A69" s="957"/>
      <c r="B69" s="971" t="s">
        <v>74</v>
      </c>
      <c r="C69" s="44" t="s">
        <v>72</v>
      </c>
      <c r="D69" s="31"/>
      <c r="E69" s="19"/>
      <c r="F69" s="46"/>
      <c r="G69" s="19">
        <v>0</v>
      </c>
      <c r="H69" s="19">
        <v>10</v>
      </c>
      <c r="I69" s="19">
        <v>5</v>
      </c>
      <c r="J69" s="19">
        <v>5</v>
      </c>
      <c r="K69" s="19">
        <v>5</v>
      </c>
      <c r="L69" s="19">
        <v>5</v>
      </c>
      <c r="M69" s="19">
        <v>5</v>
      </c>
      <c r="N69" s="19">
        <v>5</v>
      </c>
      <c r="O69" s="19">
        <v>5</v>
      </c>
      <c r="P69" s="19">
        <v>5</v>
      </c>
      <c r="Q69" s="19">
        <v>5</v>
      </c>
      <c r="R69" s="19">
        <v>5</v>
      </c>
      <c r="S69" s="957"/>
      <c r="T69" s="957"/>
      <c r="U69" s="1"/>
      <c r="V69" s="1"/>
      <c r="W69" s="1"/>
      <c r="X69" s="1"/>
      <c r="Y69" s="1"/>
      <c r="Z69" s="1"/>
    </row>
    <row r="70" spans="1:26" ht="13.5" customHeight="1">
      <c r="A70" s="936"/>
      <c r="B70" s="936"/>
      <c r="C70" s="44" t="s">
        <v>44</v>
      </c>
      <c r="D70" s="31">
        <f>F70</f>
        <v>5500</v>
      </c>
      <c r="E70" s="19">
        <v>2.2999999999999998</v>
      </c>
      <c r="F70" s="46">
        <f>SUM(G70:R70)</f>
        <v>5500</v>
      </c>
      <c r="G70" s="24">
        <f>'F2-A'!O506</f>
        <v>0</v>
      </c>
      <c r="H70" s="24">
        <f>'F2-A'!P506</f>
        <v>0</v>
      </c>
      <c r="I70" s="24">
        <f>'F2-A'!Q506</f>
        <v>5500</v>
      </c>
      <c r="J70" s="24">
        <f>'F2-A'!R506</f>
        <v>0</v>
      </c>
      <c r="K70" s="24">
        <f>'F2-A'!S506</f>
        <v>0</v>
      </c>
      <c r="L70" s="24">
        <f>'F2-A'!T506</f>
        <v>0</v>
      </c>
      <c r="M70" s="24">
        <f>'F2-A'!U506</f>
        <v>0</v>
      </c>
      <c r="N70" s="24">
        <f>'F2-A'!V506</f>
        <v>0</v>
      </c>
      <c r="O70" s="24">
        <f>'F2-A'!W506</f>
        <v>0</v>
      </c>
      <c r="P70" s="24">
        <f>'F2-A'!X506</f>
        <v>0</v>
      </c>
      <c r="Q70" s="24">
        <f>'F2-A'!Y506</f>
        <v>0</v>
      </c>
      <c r="R70" s="24">
        <f>'F2-A'!Z506</f>
        <v>0</v>
      </c>
      <c r="S70" s="936"/>
      <c r="T70" s="936"/>
      <c r="U70" s="1"/>
      <c r="V70" s="1"/>
      <c r="W70" s="1"/>
      <c r="X70" s="1"/>
      <c r="Y70" s="1"/>
      <c r="Z70" s="1"/>
    </row>
    <row r="71" spans="1:26" ht="13.5" customHeight="1">
      <c r="A71" s="972" t="s">
        <v>69</v>
      </c>
      <c r="B71" s="954"/>
      <c r="C71" s="953"/>
      <c r="D71" s="47">
        <f>D68</f>
        <v>5500</v>
      </c>
      <c r="E71" s="47"/>
      <c r="F71" s="47">
        <f t="shared" ref="F71:R71" si="21">F68</f>
        <v>5500</v>
      </c>
      <c r="G71" s="47">
        <f t="shared" si="21"/>
        <v>0</v>
      </c>
      <c r="H71" s="47">
        <f t="shared" si="21"/>
        <v>0</v>
      </c>
      <c r="I71" s="47">
        <f t="shared" si="21"/>
        <v>5500</v>
      </c>
      <c r="J71" s="47">
        <f t="shared" si="21"/>
        <v>0</v>
      </c>
      <c r="K71" s="47">
        <f t="shared" si="21"/>
        <v>0</v>
      </c>
      <c r="L71" s="47">
        <f t="shared" si="21"/>
        <v>0</v>
      </c>
      <c r="M71" s="47">
        <f t="shared" si="21"/>
        <v>0</v>
      </c>
      <c r="N71" s="47">
        <f t="shared" si="21"/>
        <v>0</v>
      </c>
      <c r="O71" s="47">
        <f t="shared" si="21"/>
        <v>0</v>
      </c>
      <c r="P71" s="47">
        <f t="shared" si="21"/>
        <v>0</v>
      </c>
      <c r="Q71" s="47">
        <f t="shared" si="21"/>
        <v>0</v>
      </c>
      <c r="R71" s="47">
        <f t="shared" si="21"/>
        <v>0</v>
      </c>
      <c r="S71" s="32"/>
      <c r="T71" s="32"/>
      <c r="U71" s="1"/>
      <c r="V71" s="1"/>
      <c r="W71" s="1"/>
      <c r="X71" s="1"/>
      <c r="Y71" s="1"/>
      <c r="Z71" s="1"/>
    </row>
    <row r="72" spans="1:26" ht="13.5" customHeight="1">
      <c r="A72" s="975" t="s">
        <v>75</v>
      </c>
      <c r="B72" s="954"/>
      <c r="C72" s="953"/>
      <c r="D72" s="52">
        <f>D43+D63+D71</f>
        <v>574670.99399999995</v>
      </c>
      <c r="E72" s="53"/>
      <c r="F72" s="52">
        <f t="shared" ref="F72:R72" si="22">F43+F63+F71</f>
        <v>574670.99399999995</v>
      </c>
      <c r="G72" s="52">
        <f t="shared" si="22"/>
        <v>320</v>
      </c>
      <c r="H72" s="52">
        <f t="shared" si="22"/>
        <v>102394.49400000001</v>
      </c>
      <c r="I72" s="52">
        <f t="shared" si="22"/>
        <v>208524.5</v>
      </c>
      <c r="J72" s="52">
        <f t="shared" si="22"/>
        <v>117035</v>
      </c>
      <c r="K72" s="52">
        <f t="shared" si="22"/>
        <v>81542</v>
      </c>
      <c r="L72" s="52">
        <f t="shared" si="22"/>
        <v>43753</v>
      </c>
      <c r="M72" s="52">
        <f t="shared" si="22"/>
        <v>15738</v>
      </c>
      <c r="N72" s="52">
        <f t="shared" si="22"/>
        <v>3202</v>
      </c>
      <c r="O72" s="52">
        <f t="shared" si="22"/>
        <v>1202</v>
      </c>
      <c r="P72" s="52">
        <f t="shared" si="22"/>
        <v>320</v>
      </c>
      <c r="Q72" s="52">
        <f t="shared" si="22"/>
        <v>320</v>
      </c>
      <c r="R72" s="52">
        <f t="shared" si="22"/>
        <v>320</v>
      </c>
      <c r="S72" s="4"/>
      <c r="T72" s="4"/>
      <c r="U72" s="1"/>
      <c r="V72" s="1"/>
      <c r="W72" s="1"/>
      <c r="X72" s="1"/>
      <c r="Y72" s="1"/>
      <c r="Z72" s="1"/>
    </row>
    <row r="73" spans="1:26" ht="4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6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6" customHeight="1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1"/>
      <c r="V75" s="1"/>
      <c r="W75" s="1"/>
      <c r="X75" s="1"/>
      <c r="Y75" s="1"/>
      <c r="Z75" s="1"/>
    </row>
    <row r="76" spans="1:26">
      <c r="A76" s="960" t="s">
        <v>3</v>
      </c>
      <c r="B76" s="953"/>
      <c r="C76" s="3" t="s">
        <v>4</v>
      </c>
      <c r="D76" s="1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1"/>
      <c r="V76" s="1"/>
      <c r="W76" s="1"/>
      <c r="X76" s="1"/>
      <c r="Y76" s="1"/>
      <c r="Z76" s="1"/>
    </row>
    <row r="77" spans="1:26">
      <c r="A77" s="36"/>
      <c r="B77" s="36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960" t="s">
        <v>5</v>
      </c>
      <c r="B78" s="953"/>
      <c r="C78" s="25" t="s">
        <v>76</v>
      </c>
      <c r="D78" s="1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1"/>
      <c r="V78" s="1"/>
      <c r="W78" s="1"/>
      <c r="X78" s="1"/>
      <c r="Y78" s="1"/>
      <c r="Z78" s="1"/>
    </row>
    <row r="79" spans="1:26">
      <c r="A79" s="37"/>
      <c r="B79" s="36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960" t="s">
        <v>7</v>
      </c>
      <c r="B80" s="953"/>
      <c r="C80" s="54" t="s">
        <v>77</v>
      </c>
      <c r="D80" s="1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1"/>
      <c r="V80" s="1"/>
      <c r="W80" s="1"/>
      <c r="X80" s="1"/>
      <c r="Y80" s="1"/>
      <c r="Z80" s="1"/>
    </row>
    <row r="81" spans="1:26">
      <c r="A81" s="36"/>
      <c r="B81" s="36"/>
      <c r="C81" s="5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1.5" customHeight="1">
      <c r="A82" s="960" t="s">
        <v>9</v>
      </c>
      <c r="B82" s="962"/>
      <c r="C82" s="970" t="s">
        <v>78</v>
      </c>
      <c r="D82" s="949"/>
      <c r="E82" s="949"/>
      <c r="F82" s="949"/>
      <c r="G82" s="949"/>
      <c r="H82" s="949"/>
      <c r="I82" s="949"/>
      <c r="J82" s="949"/>
      <c r="K82" s="1"/>
      <c r="L82" s="960" t="s">
        <v>11</v>
      </c>
      <c r="M82" s="953"/>
      <c r="N82" s="56" t="s">
        <v>12</v>
      </c>
      <c r="O82" s="39"/>
      <c r="P82" s="39"/>
      <c r="Q82" s="6"/>
      <c r="R82" s="6"/>
      <c r="S82" s="6"/>
      <c r="T82" s="6"/>
      <c r="U82" s="1"/>
      <c r="V82" s="1"/>
      <c r="W82" s="1"/>
      <c r="X82" s="1"/>
      <c r="Y82" s="1"/>
      <c r="Z82" s="1"/>
    </row>
    <row r="83" spans="1:26">
      <c r="A83" s="36"/>
      <c r="B83" s="36"/>
      <c r="C83" s="1"/>
      <c r="D83" s="1"/>
      <c r="E83" s="1"/>
      <c r="F83" s="1"/>
      <c r="G83" s="1"/>
      <c r="H83" s="1"/>
      <c r="I83" s="1"/>
      <c r="J83" s="1"/>
      <c r="K83" s="1"/>
      <c r="L83" s="36"/>
      <c r="M83" s="36"/>
      <c r="N83" s="36"/>
      <c r="O83" s="36"/>
      <c r="P83" s="36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960" t="s">
        <v>13</v>
      </c>
      <c r="B84" s="953"/>
      <c r="C84" s="57" t="s">
        <v>14</v>
      </c>
      <c r="D84" s="1"/>
      <c r="E84" s="6"/>
      <c r="F84" s="6"/>
      <c r="G84" s="6"/>
      <c r="H84" s="6"/>
      <c r="I84" s="6"/>
      <c r="J84" s="1"/>
      <c r="K84" s="1"/>
      <c r="L84" s="960" t="s">
        <v>79</v>
      </c>
      <c r="M84" s="953"/>
      <c r="N84" s="56" t="s">
        <v>80</v>
      </c>
      <c r="O84" s="39"/>
      <c r="P84" s="39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5.25" customHeight="1">
      <c r="A85" s="36"/>
      <c r="B85" s="36"/>
      <c r="C85" s="36"/>
      <c r="D85" s="1"/>
      <c r="E85" s="36"/>
      <c r="F85" s="36"/>
      <c r="G85" s="36"/>
      <c r="H85" s="36"/>
      <c r="I85" s="36"/>
      <c r="J85" s="1"/>
      <c r="K85" s="1"/>
      <c r="L85" s="36"/>
      <c r="M85" s="36"/>
      <c r="N85" s="36"/>
      <c r="O85" s="36"/>
      <c r="P85" s="36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960" t="s">
        <v>15</v>
      </c>
      <c r="B86" s="953"/>
      <c r="C86" s="974" t="s">
        <v>81</v>
      </c>
      <c r="D86" s="949"/>
      <c r="E86" s="58"/>
      <c r="F86" s="58"/>
      <c r="G86" s="6"/>
      <c r="H86" s="6"/>
      <c r="I86" s="6"/>
      <c r="J86" s="1"/>
      <c r="K86" s="1"/>
      <c r="L86" s="960" t="s">
        <v>82</v>
      </c>
      <c r="M86" s="953"/>
      <c r="N86" s="56" t="s">
        <v>83</v>
      </c>
      <c r="O86" s="6"/>
      <c r="P86" s="6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.5" customHeight="1">
      <c r="A87" s="1"/>
      <c r="B87" s="36"/>
      <c r="C87" s="36"/>
      <c r="D87" s="36"/>
      <c r="E87" s="36"/>
      <c r="F87" s="36"/>
      <c r="G87" s="36"/>
      <c r="H87" s="36"/>
      <c r="I87" s="36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943" t="s">
        <v>17</v>
      </c>
      <c r="B89" s="943" t="s">
        <v>84</v>
      </c>
      <c r="C89" s="952" t="s">
        <v>19</v>
      </c>
      <c r="D89" s="953"/>
      <c r="E89" s="943" t="s">
        <v>20</v>
      </c>
      <c r="F89" s="943" t="s">
        <v>21</v>
      </c>
      <c r="G89" s="952" t="s">
        <v>22</v>
      </c>
      <c r="H89" s="954"/>
      <c r="I89" s="954"/>
      <c r="J89" s="954"/>
      <c r="K89" s="954"/>
      <c r="L89" s="954"/>
      <c r="M89" s="954"/>
      <c r="N89" s="954"/>
      <c r="O89" s="954"/>
      <c r="P89" s="954"/>
      <c r="Q89" s="954"/>
      <c r="R89" s="953"/>
      <c r="S89" s="943" t="s">
        <v>23</v>
      </c>
      <c r="T89" s="943" t="s">
        <v>24</v>
      </c>
      <c r="U89" s="1"/>
      <c r="V89" s="1"/>
      <c r="W89" s="1"/>
      <c r="X89" s="1"/>
      <c r="Y89" s="1"/>
      <c r="Z89" s="1"/>
    </row>
    <row r="90" spans="1:26" ht="13.5" customHeight="1">
      <c r="A90" s="936"/>
      <c r="B90" s="936"/>
      <c r="C90" s="43" t="s">
        <v>25</v>
      </c>
      <c r="D90" s="43" t="s">
        <v>26</v>
      </c>
      <c r="E90" s="936"/>
      <c r="F90" s="936"/>
      <c r="G90" s="43" t="s">
        <v>27</v>
      </c>
      <c r="H90" s="43" t="s">
        <v>28</v>
      </c>
      <c r="I90" s="43" t="s">
        <v>29</v>
      </c>
      <c r="J90" s="43" t="s">
        <v>30</v>
      </c>
      <c r="K90" s="43" t="s">
        <v>31</v>
      </c>
      <c r="L90" s="43" t="s">
        <v>32</v>
      </c>
      <c r="M90" s="43" t="s">
        <v>33</v>
      </c>
      <c r="N90" s="43" t="s">
        <v>34</v>
      </c>
      <c r="O90" s="43" t="s">
        <v>35</v>
      </c>
      <c r="P90" s="43" t="s">
        <v>36</v>
      </c>
      <c r="Q90" s="43" t="s">
        <v>37</v>
      </c>
      <c r="R90" s="43" t="s">
        <v>38</v>
      </c>
      <c r="S90" s="936"/>
      <c r="T90" s="936"/>
      <c r="U90" s="1"/>
      <c r="V90" s="1"/>
      <c r="W90" s="1"/>
      <c r="X90" s="1"/>
      <c r="Y90" s="1"/>
      <c r="Z90" s="1"/>
    </row>
    <row r="91" spans="1:26" ht="15" customHeight="1">
      <c r="A91" s="944" t="s">
        <v>85</v>
      </c>
      <c r="B91" s="946" t="s">
        <v>2004</v>
      </c>
      <c r="C91" s="909" t="s">
        <v>86</v>
      </c>
      <c r="D91" s="59">
        <v>26</v>
      </c>
      <c r="E91" s="60"/>
      <c r="F91" s="60"/>
      <c r="G91" s="61"/>
      <c r="H91" s="61"/>
      <c r="I91" s="61"/>
      <c r="J91" s="61"/>
      <c r="K91" s="61">
        <v>26</v>
      </c>
      <c r="L91" s="61"/>
      <c r="M91" s="61"/>
      <c r="N91" s="61"/>
      <c r="O91" s="61"/>
      <c r="P91" s="61">
        <v>26</v>
      </c>
      <c r="Q91" s="61"/>
      <c r="R91" s="61"/>
      <c r="S91" s="963" t="s">
        <v>42</v>
      </c>
      <c r="T91" s="964" t="s">
        <v>87</v>
      </c>
      <c r="U91" s="1"/>
      <c r="V91" s="1"/>
      <c r="W91" s="1"/>
      <c r="X91" s="1"/>
      <c r="Y91" s="1"/>
      <c r="Z91" s="1"/>
    </row>
    <row r="92" spans="1:26">
      <c r="A92" s="945"/>
      <c r="B92" s="947"/>
      <c r="C92" s="62" t="s">
        <v>44</v>
      </c>
      <c r="D92" s="60">
        <f>F92</f>
        <v>9224</v>
      </c>
      <c r="E92" s="63">
        <v>2.2999999999999998</v>
      </c>
      <c r="F92" s="60">
        <f>SUM(G92:R92)</f>
        <v>9224</v>
      </c>
      <c r="G92" s="60">
        <f>'[2]F2-A'!O527</f>
        <v>0</v>
      </c>
      <c r="H92" s="60">
        <f>'[2]F2-A'!P527</f>
        <v>2457</v>
      </c>
      <c r="I92" s="60">
        <f>'[2]F2-A'!Q527</f>
        <v>4667</v>
      </c>
      <c r="J92" s="60">
        <f>'[2]F2-A'!R527</f>
        <v>840</v>
      </c>
      <c r="K92" s="60">
        <f>'[2]F2-A'!S527</f>
        <v>1260</v>
      </c>
      <c r="L92" s="60">
        <f>'[2]F2-A'!T527</f>
        <v>0</v>
      </c>
      <c r="M92" s="60">
        <f>'[2]F2-A'!U527</f>
        <v>0</v>
      </c>
      <c r="N92" s="60">
        <f>'[2]F2-A'!V527</f>
        <v>0</v>
      </c>
      <c r="O92" s="60">
        <f>'[2]F2-A'!W527</f>
        <v>0</v>
      </c>
      <c r="P92" s="60">
        <f>'[2]F2-A'!X527</f>
        <v>0</v>
      </c>
      <c r="Q92" s="60">
        <f>'[2]F2-A'!Y527</f>
        <v>0</v>
      </c>
      <c r="R92" s="60">
        <f>'[2]F2-A'!Z527</f>
        <v>0</v>
      </c>
      <c r="S92" s="934"/>
      <c r="T92" s="934"/>
      <c r="U92" s="1"/>
      <c r="V92" s="1"/>
      <c r="W92" s="1"/>
      <c r="X92" s="1"/>
      <c r="Y92" s="1"/>
      <c r="Z92" s="1"/>
    </row>
    <row r="93" spans="1:26" ht="15" customHeight="1">
      <c r="A93" s="945"/>
      <c r="B93" s="940" t="s">
        <v>88</v>
      </c>
      <c r="C93" s="909" t="s">
        <v>86</v>
      </c>
      <c r="D93" s="59">
        <v>26</v>
      </c>
      <c r="E93" s="59"/>
      <c r="F93" s="59"/>
      <c r="G93" s="61"/>
      <c r="H93" s="61"/>
      <c r="I93" s="61"/>
      <c r="J93" s="61"/>
      <c r="K93" s="61">
        <v>26</v>
      </c>
      <c r="L93" s="61"/>
      <c r="M93" s="61"/>
      <c r="N93" s="61"/>
      <c r="O93" s="61"/>
      <c r="P93" s="61">
        <v>26</v>
      </c>
      <c r="Q93" s="61"/>
      <c r="R93" s="61"/>
      <c r="S93" s="963" t="s">
        <v>42</v>
      </c>
      <c r="T93" s="964" t="s">
        <v>87</v>
      </c>
      <c r="U93" s="1"/>
      <c r="V93" s="1"/>
      <c r="W93" s="1"/>
      <c r="X93" s="1"/>
      <c r="Y93" s="1"/>
      <c r="Z93" s="1"/>
    </row>
    <row r="94" spans="1:26">
      <c r="A94" s="945"/>
      <c r="B94" s="934"/>
      <c r="C94" s="62" t="s">
        <v>44</v>
      </c>
      <c r="D94" s="60">
        <f>F94</f>
        <v>9297</v>
      </c>
      <c r="E94" s="63">
        <v>2.2999999999999998</v>
      </c>
      <c r="F94" s="60">
        <f>SUM(G94:R94)</f>
        <v>9297</v>
      </c>
      <c r="G94" s="60">
        <f>'[2]F2-A'!O546</f>
        <v>0</v>
      </c>
      <c r="H94" s="60">
        <f>'[2]F2-A'!P546</f>
        <v>334</v>
      </c>
      <c r="I94" s="60">
        <f>'[2]F2-A'!Q546</f>
        <v>6745</v>
      </c>
      <c r="J94" s="60">
        <f>'[2]F2-A'!R546</f>
        <v>334</v>
      </c>
      <c r="K94" s="60">
        <f>'[2]F2-A'!S546</f>
        <v>334</v>
      </c>
      <c r="L94" s="60">
        <f>'[2]F2-A'!T546</f>
        <v>334</v>
      </c>
      <c r="M94" s="60">
        <f>'[2]F2-A'!U546</f>
        <v>1216</v>
      </c>
      <c r="N94" s="60">
        <f>'[2]F2-A'!V546</f>
        <v>0</v>
      </c>
      <c r="O94" s="60">
        <f>'[2]F2-A'!W546</f>
        <v>0</v>
      </c>
      <c r="P94" s="60">
        <f>'[2]F2-A'!X546</f>
        <v>0</v>
      </c>
      <c r="Q94" s="60">
        <f>'[2]F2-A'!Y546</f>
        <v>0</v>
      </c>
      <c r="R94" s="60">
        <f>'[2]F2-A'!Z546</f>
        <v>0</v>
      </c>
      <c r="S94" s="934"/>
      <c r="T94" s="934"/>
      <c r="U94" s="1"/>
      <c r="V94" s="1"/>
      <c r="W94" s="1"/>
      <c r="X94" s="1"/>
      <c r="Y94" s="1"/>
      <c r="Z94" s="1"/>
    </row>
    <row r="95" spans="1:26" ht="15" customHeight="1">
      <c r="A95" s="945"/>
      <c r="B95" s="933" t="s">
        <v>89</v>
      </c>
      <c r="C95" s="909" t="s">
        <v>86</v>
      </c>
      <c r="D95" s="59">
        <v>26</v>
      </c>
      <c r="E95" s="60"/>
      <c r="F95" s="64"/>
      <c r="G95" s="65"/>
      <c r="H95" s="65"/>
      <c r="I95" s="61"/>
      <c r="J95" s="65"/>
      <c r="K95" s="65">
        <v>26</v>
      </c>
      <c r="L95" s="61"/>
      <c r="M95" s="65"/>
      <c r="N95" s="65"/>
      <c r="O95" s="61"/>
      <c r="P95" s="65">
        <v>26</v>
      </c>
      <c r="Q95" s="65"/>
      <c r="R95" s="65"/>
      <c r="S95" s="963" t="s">
        <v>42</v>
      </c>
      <c r="T95" s="964" t="s">
        <v>87</v>
      </c>
      <c r="U95" s="1"/>
      <c r="V95" s="1"/>
      <c r="W95" s="1"/>
      <c r="X95" s="1"/>
      <c r="Y95" s="1"/>
      <c r="Z95" s="1"/>
    </row>
    <row r="96" spans="1:26">
      <c r="A96" s="945"/>
      <c r="B96" s="934"/>
      <c r="C96" s="62" t="s">
        <v>44</v>
      </c>
      <c r="D96" s="60">
        <f>F96</f>
        <v>1390</v>
      </c>
      <c r="E96" s="63">
        <v>2.2999999999999998</v>
      </c>
      <c r="F96" s="60">
        <f>SUM(G96:R96)</f>
        <v>1390</v>
      </c>
      <c r="G96" s="60">
        <f>'[2]F2-A'!O551</f>
        <v>0</v>
      </c>
      <c r="H96" s="60">
        <f>'[2]F2-A'!P551</f>
        <v>0</v>
      </c>
      <c r="I96" s="60">
        <f>'[2]F2-A'!Q551</f>
        <v>1390</v>
      </c>
      <c r="J96" s="60">
        <f>'[2]F2-A'!R551</f>
        <v>0</v>
      </c>
      <c r="K96" s="60">
        <f>'[2]F2-A'!S551</f>
        <v>0</v>
      </c>
      <c r="L96" s="60">
        <f>'[2]F2-A'!T551</f>
        <v>0</v>
      </c>
      <c r="M96" s="60">
        <f>'[2]F2-A'!U551</f>
        <v>0</v>
      </c>
      <c r="N96" s="60">
        <f>'[2]F2-A'!V551</f>
        <v>0</v>
      </c>
      <c r="O96" s="60">
        <f>'[2]F2-A'!W551</f>
        <v>0</v>
      </c>
      <c r="P96" s="60">
        <f>'[2]F2-A'!X551</f>
        <v>0</v>
      </c>
      <c r="Q96" s="60">
        <f>'[2]F2-A'!Y551</f>
        <v>0</v>
      </c>
      <c r="R96" s="60">
        <f>'[2]F2-A'!Z551</f>
        <v>0</v>
      </c>
      <c r="S96" s="934"/>
      <c r="T96" s="934"/>
      <c r="U96" s="1"/>
      <c r="V96" s="1"/>
      <c r="W96" s="1"/>
      <c r="X96" s="1"/>
      <c r="Y96" s="1"/>
      <c r="Z96" s="1"/>
    </row>
    <row r="97" spans="1:26">
      <c r="A97" s="945"/>
      <c r="B97" s="940" t="s">
        <v>90</v>
      </c>
      <c r="C97" s="909" t="s">
        <v>86</v>
      </c>
      <c r="D97" s="59">
        <v>26</v>
      </c>
      <c r="E97" s="60"/>
      <c r="F97" s="66"/>
      <c r="G97" s="61"/>
      <c r="K97" s="910">
        <v>26</v>
      </c>
      <c r="L97" s="61"/>
      <c r="M97" s="61"/>
      <c r="N97" s="61"/>
      <c r="O97" s="61"/>
      <c r="P97" s="61">
        <v>26</v>
      </c>
      <c r="Q97" s="61"/>
      <c r="R97" s="61"/>
      <c r="S97" s="963" t="s">
        <v>42</v>
      </c>
      <c r="T97" s="964" t="s">
        <v>87</v>
      </c>
      <c r="U97" s="1"/>
      <c r="V97" s="1"/>
      <c r="W97" s="1"/>
      <c r="X97" s="1"/>
      <c r="Y97" s="1"/>
      <c r="Z97" s="1"/>
    </row>
    <row r="98" spans="1:26">
      <c r="A98" s="945"/>
      <c r="B98" s="934"/>
      <c r="C98" s="62" t="s">
        <v>44</v>
      </c>
      <c r="D98" s="60">
        <f>F98</f>
        <v>4875.5</v>
      </c>
      <c r="E98" s="63">
        <v>2.2999999999999998</v>
      </c>
      <c r="F98" s="60">
        <f>SUM(G98:R98)</f>
        <v>4875.5</v>
      </c>
      <c r="G98" s="60">
        <f>'[2]F2-A'!O566</f>
        <v>0</v>
      </c>
      <c r="H98" s="60">
        <f>'[2]F2-A'!P566</f>
        <v>0</v>
      </c>
      <c r="I98" s="60">
        <f>'[2]F2-A'!Q566</f>
        <v>4875.5</v>
      </c>
      <c r="J98" s="60">
        <f>'[2]F2-A'!R566</f>
        <v>0</v>
      </c>
      <c r="K98" s="60">
        <f>'[2]F2-A'!S566</f>
        <v>0</v>
      </c>
      <c r="L98" s="60">
        <f>'[2]F2-A'!T566</f>
        <v>0</v>
      </c>
      <c r="M98" s="60">
        <f>'[2]F2-A'!U566</f>
        <v>0</v>
      </c>
      <c r="N98" s="60">
        <f>'[2]F2-A'!V566</f>
        <v>0</v>
      </c>
      <c r="O98" s="60">
        <f>'[2]F2-A'!W566</f>
        <v>0</v>
      </c>
      <c r="P98" s="60">
        <f>'[2]F2-A'!X566</f>
        <v>0</v>
      </c>
      <c r="Q98" s="60">
        <f>'[2]F2-A'!Y566</f>
        <v>0</v>
      </c>
      <c r="R98" s="60">
        <f>'[2]F2-A'!Z566</f>
        <v>0</v>
      </c>
      <c r="S98" s="934"/>
      <c r="T98" s="934"/>
      <c r="U98" s="1"/>
      <c r="V98" s="1"/>
      <c r="W98" s="1"/>
      <c r="X98" s="1"/>
      <c r="Y98" s="1"/>
      <c r="Z98" s="1"/>
    </row>
    <row r="99" spans="1:26" ht="15" customHeight="1">
      <c r="A99" s="945"/>
      <c r="B99" s="933" t="s">
        <v>91</v>
      </c>
      <c r="C99" s="909" t="s">
        <v>86</v>
      </c>
      <c r="D99" s="59">
        <v>26</v>
      </c>
      <c r="E99" s="60"/>
      <c r="F99" s="60"/>
      <c r="G99" s="61"/>
      <c r="H99" s="61"/>
      <c r="I99" s="61"/>
      <c r="J99" s="61"/>
      <c r="K99" s="61">
        <v>26</v>
      </c>
      <c r="L99" s="61"/>
      <c r="M99" s="61"/>
      <c r="N99" s="61"/>
      <c r="O99" s="61"/>
      <c r="P99" s="61">
        <v>26</v>
      </c>
      <c r="Q99" s="61"/>
      <c r="R99" s="61"/>
      <c r="S99" s="963" t="s">
        <v>42</v>
      </c>
      <c r="T99" s="964" t="s">
        <v>87</v>
      </c>
      <c r="U99" s="1"/>
      <c r="V99" s="1"/>
      <c r="W99" s="1"/>
      <c r="X99" s="1"/>
      <c r="Y99" s="1"/>
      <c r="Z99" s="1"/>
    </row>
    <row r="100" spans="1:26">
      <c r="A100" s="945"/>
      <c r="B100" s="934"/>
      <c r="C100" s="62" t="s">
        <v>44</v>
      </c>
      <c r="D100" s="60">
        <f>F100</f>
        <v>69679</v>
      </c>
      <c r="E100" s="63">
        <v>2.2999999999999998</v>
      </c>
      <c r="F100" s="60">
        <f>SUM(G100:R100)</f>
        <v>69679</v>
      </c>
      <c r="G100" s="60">
        <f>'[2]F2-A'!O572</f>
        <v>0</v>
      </c>
      <c r="H100" s="60">
        <f>'[2]F2-A'!P572</f>
        <v>0</v>
      </c>
      <c r="I100" s="60">
        <f>'[2]F2-A'!Q572</f>
        <v>67265</v>
      </c>
      <c r="J100" s="60">
        <f>'[2]F2-A'!R572</f>
        <v>463</v>
      </c>
      <c r="K100" s="60">
        <f>'[2]F2-A'!S572</f>
        <v>588</v>
      </c>
      <c r="L100" s="60">
        <f>'[2]F2-A'!T572</f>
        <v>461</v>
      </c>
      <c r="M100" s="60">
        <f>'[2]F2-A'!U572</f>
        <v>461</v>
      </c>
      <c r="N100" s="60">
        <f>'[2]F2-A'!V572</f>
        <v>441</v>
      </c>
      <c r="O100" s="60">
        <f>'[2]F2-A'!W572</f>
        <v>0</v>
      </c>
      <c r="P100" s="60">
        <f>'[2]F2-A'!X572</f>
        <v>0</v>
      </c>
      <c r="Q100" s="60">
        <f>'[2]F2-A'!Y572</f>
        <v>0</v>
      </c>
      <c r="R100" s="60">
        <f>'[2]F2-A'!Z572</f>
        <v>0</v>
      </c>
      <c r="S100" s="934"/>
      <c r="T100" s="934"/>
      <c r="U100" s="1"/>
      <c r="V100" s="1"/>
      <c r="W100" s="1"/>
      <c r="X100" s="1"/>
      <c r="Y100" s="1"/>
      <c r="Z100" s="1"/>
    </row>
    <row r="101" spans="1:26" ht="15" customHeight="1">
      <c r="A101" s="945"/>
      <c r="B101" s="938" t="s">
        <v>92</v>
      </c>
      <c r="C101" s="62" t="s">
        <v>86</v>
      </c>
      <c r="D101" s="59">
        <v>1</v>
      </c>
      <c r="E101" s="69"/>
      <c r="F101" s="69"/>
      <c r="G101" s="61"/>
      <c r="H101" s="61"/>
      <c r="I101" s="61"/>
      <c r="J101" s="61"/>
      <c r="K101" s="61">
        <v>1</v>
      </c>
      <c r="L101" s="61"/>
      <c r="M101" s="61"/>
      <c r="N101" s="61"/>
      <c r="O101" s="61"/>
      <c r="P101" s="61">
        <v>1</v>
      </c>
      <c r="Q101" s="61"/>
      <c r="R101" s="61"/>
      <c r="S101" s="963" t="s">
        <v>42</v>
      </c>
      <c r="T101" s="964" t="s">
        <v>87</v>
      </c>
      <c r="U101" s="1"/>
      <c r="V101" s="1"/>
      <c r="W101" s="1"/>
      <c r="X101" s="1"/>
      <c r="Y101" s="1"/>
      <c r="Z101" s="1"/>
    </row>
    <row r="102" spans="1:26">
      <c r="A102" s="945"/>
      <c r="B102" s="939"/>
      <c r="C102" s="62" t="s">
        <v>44</v>
      </c>
      <c r="D102" s="69">
        <f>F102</f>
        <v>21508.5</v>
      </c>
      <c r="E102" s="62">
        <v>2.2999999999999998</v>
      </c>
      <c r="F102" s="69">
        <f>SUM(G102:R102)</f>
        <v>21508.5</v>
      </c>
      <c r="G102" s="69">
        <f>'[2]F2-A'!O582</f>
        <v>0</v>
      </c>
      <c r="H102" s="69">
        <f>'[2]F2-A'!P582</f>
        <v>294</v>
      </c>
      <c r="I102" s="69">
        <f>'[2]F2-A'!Q582</f>
        <v>6390</v>
      </c>
      <c r="J102" s="69">
        <f>'[2]F2-A'!R582</f>
        <v>2667</v>
      </c>
      <c r="K102" s="69">
        <f>'[2]F2-A'!S582</f>
        <v>4030.5</v>
      </c>
      <c r="L102" s="69">
        <f>'[2]F2-A'!T582</f>
        <v>3213</v>
      </c>
      <c r="M102" s="69">
        <f>'[2]F2-A'!U582</f>
        <v>2457</v>
      </c>
      <c r="N102" s="69">
        <f>'[2]F2-A'!V582</f>
        <v>2457</v>
      </c>
      <c r="O102" s="69">
        <f>'[2]F2-A'!W582</f>
        <v>0</v>
      </c>
      <c r="P102" s="69">
        <f>'[2]F2-A'!X582</f>
        <v>0</v>
      </c>
      <c r="Q102" s="69">
        <f>'[2]F2-A'!Y582</f>
        <v>0</v>
      </c>
      <c r="R102" s="69">
        <f>'[2]F2-A'!Z582</f>
        <v>0</v>
      </c>
      <c r="S102" s="934"/>
      <c r="T102" s="934"/>
      <c r="U102" s="1"/>
      <c r="V102" s="1"/>
      <c r="W102" s="1"/>
      <c r="X102" s="1"/>
      <c r="Y102" s="1"/>
      <c r="Z102" s="1"/>
    </row>
    <row r="103" spans="1:26" ht="15" customHeight="1">
      <c r="A103" s="945"/>
      <c r="B103" s="70"/>
      <c r="C103" s="59"/>
      <c r="D103" s="59"/>
      <c r="E103" s="59"/>
      <c r="F103" s="69">
        <f t="shared" ref="F103:R103" si="23">F92+F94+F96+F98+F100+F102</f>
        <v>115974</v>
      </c>
      <c r="G103" s="69">
        <f t="shared" si="23"/>
        <v>0</v>
      </c>
      <c r="H103" s="69">
        <f t="shared" si="23"/>
        <v>3085</v>
      </c>
      <c r="I103" s="69">
        <f t="shared" si="23"/>
        <v>91332.5</v>
      </c>
      <c r="J103" s="69">
        <f t="shared" si="23"/>
        <v>4304</v>
      </c>
      <c r="K103" s="69">
        <f t="shared" si="23"/>
        <v>6212.5</v>
      </c>
      <c r="L103" s="69">
        <f t="shared" si="23"/>
        <v>4008</v>
      </c>
      <c r="M103" s="69">
        <f t="shared" si="23"/>
        <v>4134</v>
      </c>
      <c r="N103" s="69">
        <f t="shared" si="23"/>
        <v>2898</v>
      </c>
      <c r="O103" s="69">
        <f t="shared" si="23"/>
        <v>0</v>
      </c>
      <c r="P103" s="69">
        <f t="shared" si="23"/>
        <v>0</v>
      </c>
      <c r="Q103" s="69">
        <f t="shared" si="23"/>
        <v>0</v>
      </c>
      <c r="R103" s="69">
        <f t="shared" si="23"/>
        <v>0</v>
      </c>
      <c r="S103" s="59"/>
      <c r="T103" s="59"/>
      <c r="U103" s="1"/>
      <c r="V103" s="1"/>
      <c r="W103" s="1"/>
      <c r="X103" s="1"/>
      <c r="Y103" s="1"/>
      <c r="Z103" s="1"/>
    </row>
    <row r="104" spans="1:26">
      <c r="A104" s="945"/>
      <c r="B104" s="977" t="s">
        <v>75</v>
      </c>
      <c r="C104" s="978"/>
      <c r="D104" s="942"/>
      <c r="E104" s="911"/>
      <c r="F104" s="912">
        <f t="shared" ref="F104:R104" si="24">F72+F103</f>
        <v>690644.99399999995</v>
      </c>
      <c r="G104" s="912">
        <f t="shared" si="24"/>
        <v>320</v>
      </c>
      <c r="H104" s="912">
        <f t="shared" si="24"/>
        <v>105479.49400000001</v>
      </c>
      <c r="I104" s="912">
        <f t="shared" si="24"/>
        <v>299857</v>
      </c>
      <c r="J104" s="912">
        <f t="shared" si="24"/>
        <v>121339</v>
      </c>
      <c r="K104" s="912">
        <f t="shared" si="24"/>
        <v>87754.5</v>
      </c>
      <c r="L104" s="912">
        <f t="shared" si="24"/>
        <v>47761</v>
      </c>
      <c r="M104" s="912">
        <f t="shared" si="24"/>
        <v>19872</v>
      </c>
      <c r="N104" s="912">
        <f t="shared" si="24"/>
        <v>6100</v>
      </c>
      <c r="O104" s="912">
        <f t="shared" si="24"/>
        <v>1202</v>
      </c>
      <c r="P104" s="912">
        <f t="shared" si="24"/>
        <v>320</v>
      </c>
      <c r="Q104" s="912">
        <f t="shared" si="24"/>
        <v>320</v>
      </c>
      <c r="R104" s="912">
        <f t="shared" si="24"/>
        <v>320</v>
      </c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94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976"/>
      <c r="B106" s="975"/>
      <c r="C106" s="954"/>
      <c r="D106" s="953"/>
      <c r="E106" s="71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7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4">
    <mergeCell ref="B106:D106"/>
    <mergeCell ref="A91:A106"/>
    <mergeCell ref="B91:B92"/>
    <mergeCell ref="B93:B94"/>
    <mergeCell ref="B95:B96"/>
    <mergeCell ref="B97:B98"/>
    <mergeCell ref="B99:B100"/>
    <mergeCell ref="B101:B102"/>
    <mergeCell ref="B104:D104"/>
    <mergeCell ref="C57:D57"/>
    <mergeCell ref="A59:A62"/>
    <mergeCell ref="B34:B36"/>
    <mergeCell ref="B37:B38"/>
    <mergeCell ref="B22:B23"/>
    <mergeCell ref="B24:B25"/>
    <mergeCell ref="A28:A31"/>
    <mergeCell ref="B28:B29"/>
    <mergeCell ref="B30:B31"/>
    <mergeCell ref="A32:A42"/>
    <mergeCell ref="B32:B33"/>
    <mergeCell ref="B26:B27"/>
    <mergeCell ref="B39:B40"/>
    <mergeCell ref="B41:B42"/>
    <mergeCell ref="A86:B86"/>
    <mergeCell ref="C86:D86"/>
    <mergeCell ref="A89:A90"/>
    <mergeCell ref="B89:B90"/>
    <mergeCell ref="C89:D89"/>
    <mergeCell ref="E89:E90"/>
    <mergeCell ref="F89:F90"/>
    <mergeCell ref="B69:B70"/>
    <mergeCell ref="A71:C71"/>
    <mergeCell ref="A72:C72"/>
    <mergeCell ref="A76:B76"/>
    <mergeCell ref="A78:B78"/>
    <mergeCell ref="A80:B80"/>
    <mergeCell ref="A82:B82"/>
    <mergeCell ref="B67:B68"/>
    <mergeCell ref="B61:B62"/>
    <mergeCell ref="A63:C63"/>
    <mergeCell ref="A65:A66"/>
    <mergeCell ref="C65:D65"/>
    <mergeCell ref="E65:E66"/>
    <mergeCell ref="F65:F66"/>
    <mergeCell ref="A67:A70"/>
    <mergeCell ref="A84:B84"/>
    <mergeCell ref="S67:S70"/>
    <mergeCell ref="T67:T70"/>
    <mergeCell ref="C82:J82"/>
    <mergeCell ref="L82:M82"/>
    <mergeCell ref="L84:M84"/>
    <mergeCell ref="G65:R65"/>
    <mergeCell ref="L86:M86"/>
    <mergeCell ref="G89:R89"/>
    <mergeCell ref="S95:S96"/>
    <mergeCell ref="S99:S100"/>
    <mergeCell ref="T97:T98"/>
    <mergeCell ref="T99:T100"/>
    <mergeCell ref="S89:S90"/>
    <mergeCell ref="T89:T90"/>
    <mergeCell ref="S91:S92"/>
    <mergeCell ref="T91:T92"/>
    <mergeCell ref="S93:S94"/>
    <mergeCell ref="T93:T94"/>
    <mergeCell ref="T95:T96"/>
    <mergeCell ref="S97:S98"/>
    <mergeCell ref="S101:S102"/>
    <mergeCell ref="T101:T102"/>
    <mergeCell ref="B2:T2"/>
    <mergeCell ref="B3:T3"/>
    <mergeCell ref="A5:B5"/>
    <mergeCell ref="A7:B7"/>
    <mergeCell ref="A9:B9"/>
    <mergeCell ref="A11:B11"/>
    <mergeCell ref="L11:M11"/>
    <mergeCell ref="B17:B19"/>
    <mergeCell ref="B20:B21"/>
    <mergeCell ref="A13:B13"/>
    <mergeCell ref="A15:B15"/>
    <mergeCell ref="A17:A19"/>
    <mergeCell ref="C17:D17"/>
    <mergeCell ref="E17:E19"/>
    <mergeCell ref="F17:F19"/>
    <mergeCell ref="A20:A27"/>
    <mergeCell ref="G17:R17"/>
    <mergeCell ref="S17:S19"/>
    <mergeCell ref="T17:T19"/>
    <mergeCell ref="S20:S27"/>
    <mergeCell ref="T20:T25"/>
    <mergeCell ref="T26:T27"/>
    <mergeCell ref="T32:T42"/>
    <mergeCell ref="S59:S62"/>
    <mergeCell ref="T59:T62"/>
    <mergeCell ref="S65:S66"/>
    <mergeCell ref="T65:T66"/>
    <mergeCell ref="T28:T31"/>
    <mergeCell ref="A45:B45"/>
    <mergeCell ref="A47:B47"/>
    <mergeCell ref="L51:M51"/>
    <mergeCell ref="G57:R57"/>
    <mergeCell ref="S57:S58"/>
    <mergeCell ref="T57:T58"/>
    <mergeCell ref="S28:S31"/>
    <mergeCell ref="S32:S42"/>
    <mergeCell ref="B65:B66"/>
    <mergeCell ref="E57:E58"/>
    <mergeCell ref="F57:F58"/>
    <mergeCell ref="B57:B58"/>
    <mergeCell ref="B59:B60"/>
    <mergeCell ref="A49:B49"/>
    <mergeCell ref="A51:B51"/>
    <mergeCell ref="A53:B53"/>
    <mergeCell ref="A55:B55"/>
    <mergeCell ref="A57:A58"/>
  </mergeCells>
  <printOptions horizontalCentered="1"/>
  <pageMargins left="0.25" right="0.25" top="0.75" bottom="0.75" header="0" footer="0"/>
  <pageSetup paperSize="9" scale="61" orientation="landscape" r:id="rId1"/>
  <headerFooter>
    <oddFooter>&amp;RPOI DIT - 2026 &amp;P &amp;D</oddFooter>
  </headerFooter>
  <rowBreaks count="1" manualBreakCount="1">
    <brk id="73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'OBJETIVO-ACTIVIDAD'!$A$8:$A$24</xm:f>
          </x14:formula1>
          <xm:sqref>C11 C51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6</vt:i4>
      </vt:variant>
    </vt:vector>
  </HeadingPairs>
  <TitlesOfParts>
    <vt:vector size="20" baseType="lpstr">
      <vt:lpstr>AGOSTO</vt:lpstr>
      <vt:lpstr>JULIO</vt:lpstr>
      <vt:lpstr>JUNIO</vt:lpstr>
      <vt:lpstr>MAYO</vt:lpstr>
      <vt:lpstr>ABRIL</vt:lpstr>
      <vt:lpstr>MARZO</vt:lpstr>
      <vt:lpstr>febrero</vt:lpstr>
      <vt:lpstr>enero</vt:lpstr>
      <vt:lpstr>F1</vt:lpstr>
      <vt:lpstr>F2</vt:lpstr>
      <vt:lpstr>F2-A</vt:lpstr>
      <vt:lpstr>Hoja1</vt:lpstr>
      <vt:lpstr>Estructuras_PP</vt:lpstr>
      <vt:lpstr>OBJETIVO-ACTIVIDAD</vt:lpstr>
      <vt:lpstr>AGOSTO!Área_de_impresión</vt:lpstr>
      <vt:lpstr>'F2'!Área_de_impresión</vt:lpstr>
      <vt:lpstr>'F2-A'!Área_de_impresión</vt:lpstr>
      <vt:lpstr>JULIO!Área_de_impresión</vt:lpstr>
      <vt:lpstr>Estructura</vt:lpstr>
      <vt:lpstr>'F2'!Títulos_a_imprimir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YHAN CARLOS OSNAYO CRUZ</dc:creator>
  <cp:lastModifiedBy>Edgar Romulo Jorge Acevedo</cp:lastModifiedBy>
  <cp:lastPrinted>2026-09-02T20:23:26Z</cp:lastPrinted>
  <dcterms:created xsi:type="dcterms:W3CDTF">2020-06-10T17:06:57Z</dcterms:created>
  <dcterms:modified xsi:type="dcterms:W3CDTF">2026-09-02T20:23:27Z</dcterms:modified>
</cp:coreProperties>
</file>